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80" activeTab="0"/>
  </bookViews>
  <sheets>
    <sheet name="Zał. nr 2 - wydatki" sheetId="1" r:id="rId1"/>
    <sheet name="Zał nr 1-dochody" sheetId="2" r:id="rId2"/>
  </sheets>
  <definedNames>
    <definedName name="_xlnm.Print_Area" localSheetId="1">'Zał nr 1-dochody'!$A$1:$H$257</definedName>
    <definedName name="_xlnm.Print_Area" localSheetId="0">'Zał. nr 2 - wydatki'!$A$1:$F$102</definedName>
  </definedNames>
  <calcPr fullCalcOnLoad="1"/>
</workbook>
</file>

<file path=xl/sharedStrings.xml><?xml version="1.0" encoding="utf-8"?>
<sst xmlns="http://schemas.openxmlformats.org/spreadsheetml/2006/main" count="451" uniqueCount="277">
  <si>
    <t>w  złotych</t>
  </si>
  <si>
    <t>Dział</t>
  </si>
  <si>
    <t>Rozdział*</t>
  </si>
  <si>
    <t>§</t>
  </si>
  <si>
    <t>Źródło dochodów</t>
  </si>
  <si>
    <t>010</t>
  </si>
  <si>
    <t>ROLNICTWO I ŁOWIECTWO</t>
  </si>
  <si>
    <t>01095</t>
  </si>
  <si>
    <t>Pozostała działalność</t>
  </si>
  <si>
    <t>zadań bieżących z zakresu administracji rządowej oraz</t>
  </si>
  <si>
    <t>innych zadań zleconych gminie ustawami</t>
  </si>
  <si>
    <t>O920</t>
  </si>
  <si>
    <t>Pozostałe odsetki</t>
  </si>
  <si>
    <t>020</t>
  </si>
  <si>
    <t>LEŚNICTWO</t>
  </si>
  <si>
    <t>02001</t>
  </si>
  <si>
    <t>Gospodarka leśna</t>
  </si>
  <si>
    <t>0750</t>
  </si>
  <si>
    <t xml:space="preserve">Dochody z najmu i dzierżawy składników majątkowych Skarbu </t>
  </si>
  <si>
    <t>Państwa, jednostek samorządu terytorialnego lub innych</t>
  </si>
  <si>
    <t xml:space="preserve">jednostek zaliczanych do sektora fiunansów publicznych oraz </t>
  </si>
  <si>
    <t>innych umów o podobnych charakterze</t>
  </si>
  <si>
    <t>TRANSPORT I ŁĄCZNOŚĆ</t>
  </si>
  <si>
    <t>Drogi publiczne gminne</t>
  </si>
  <si>
    <t>O580</t>
  </si>
  <si>
    <t>0690</t>
  </si>
  <si>
    <t>Wpływy z różnych opłat</t>
  </si>
  <si>
    <t>GOSPODARKA MIESZKANIOWA</t>
  </si>
  <si>
    <t>Gospodarka gruntami i nieruchomościami</t>
  </si>
  <si>
    <t>0470</t>
  </si>
  <si>
    <t xml:space="preserve">Wpływy z opłat za zarząd, użytkowanie i użytkowanie </t>
  </si>
  <si>
    <t>wieczyste nieruchomości</t>
  </si>
  <si>
    <t>Dochody z najmu i dzierżawy składników majątkowych Skarbu Państwa</t>
  </si>
  <si>
    <t>jednostek samorządu terytorialnego lub innych jednostek</t>
  </si>
  <si>
    <t>zaliczanych do sektora finansów publicznych oraz innych</t>
  </si>
  <si>
    <t>umów o podobnym charakterze</t>
  </si>
  <si>
    <t>0760</t>
  </si>
  <si>
    <t>Wpływy z tytułu przekształcenia prawa użytkowania wieczystego</t>
  </si>
  <si>
    <t>przysługującego osobom fizycznym w prawo własności</t>
  </si>
  <si>
    <t>0920</t>
  </si>
  <si>
    <t>Dotacje celowe otrzymane z budżetu państwa na realizację</t>
  </si>
  <si>
    <t>DZIAŁALNOŚĆ USŁUGOWA</t>
  </si>
  <si>
    <t>Cmentarze</t>
  </si>
  <si>
    <t xml:space="preserve">Dotacje celowe otrzymane z budżetu państwa na zadania bieżące </t>
  </si>
  <si>
    <t>realizowane przez gminę na podstawie porozumień</t>
  </si>
  <si>
    <t>z organami administracji rządowej</t>
  </si>
  <si>
    <t>ADMINISTRACJA PUBLICZNA</t>
  </si>
  <si>
    <t>Urzędy wojewódzkie</t>
  </si>
  <si>
    <t>Dotacje celowe otrzymane z budżetu państwa na realizację zadań</t>
  </si>
  <si>
    <t>bieżących  z zakresu administracji rządowej oraz innych zadań</t>
  </si>
  <si>
    <t>zleconych gminie ustawami</t>
  </si>
  <si>
    <t>Dochody jst związane z realizacją zadań z zakresu administracji</t>
  </si>
  <si>
    <t>rządowej oraz innych zadań zleconych ustawami</t>
  </si>
  <si>
    <t>Urzędy gmin</t>
  </si>
  <si>
    <t>0970</t>
  </si>
  <si>
    <t>Wpływy z różnych dochodów</t>
  </si>
  <si>
    <t>Promocja jednostek samorządu terytorialnego</t>
  </si>
  <si>
    <t>O830</t>
  </si>
  <si>
    <t>Wpływy z usług</t>
  </si>
  <si>
    <t>O960</t>
  </si>
  <si>
    <t>URZĘDY NACZELNYCH ORGANÓW WŁADZY</t>
  </si>
  <si>
    <t>BEZPIECZEŃSTWO PUBLICZNE I OCHRONA P/POŻAROWA</t>
  </si>
  <si>
    <t>Ochotnicze straże pożarne</t>
  </si>
  <si>
    <t>Środki na dofinansowanie własnych zadań bieżących gmin</t>
  </si>
  <si>
    <t>(związków gmin), powiatów (związków powiatów),</t>
  </si>
  <si>
    <t>samorządów województw, pozyskane z innych źródeł</t>
  </si>
  <si>
    <t>Obrona cywilna</t>
  </si>
  <si>
    <t>Straż miejska</t>
  </si>
  <si>
    <t>0570</t>
  </si>
  <si>
    <t>Grzywny, mandaty i inne kary pieniężne od osób fizycznych</t>
  </si>
  <si>
    <t>DOCHODY OD OSÓB PRAWNYCH, OD OSÓB FIZYCZNYCH I OD</t>
  </si>
  <si>
    <t>INNYCH JEDNOSTEK NIEPOSIADAJĄCYCH OSOBOWOŚCI</t>
  </si>
  <si>
    <t>PRAWNEJ ORAZ WYDATKI ZWIĄZANE Z ICH POBOREM</t>
  </si>
  <si>
    <t>Wpływy z podatku dochodowego od osób fizycznych</t>
  </si>
  <si>
    <t>0350</t>
  </si>
  <si>
    <t>0910</t>
  </si>
  <si>
    <t>Odsetki od nieterminowych wpłat z tytułu podatków i opłat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</si>
  <si>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</si>
  <si>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</si>
  <si>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</si>
  <si>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</si>
  <si>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</si>
  <si>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</si>
  <si>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</si>
  <si>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</si>
  <si>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</si>
  <si>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</si>
  <si>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Rekompensatry utraconych dochodów w podatkach i opłatach lokalnych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</si>
  <si>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</si>
  <si>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</si>
  <si>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</si>
  <si>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</si>
  <si>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</si>
  <si>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</si>
  <si>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0410</t>
  </si>
  <si>
    <t>Wpływy z opłaty skarbowej</t>
  </si>
  <si>
    <t>0460</t>
  </si>
  <si>
    <t>Wpływy z opłaty eksploatacyjnej</t>
  </si>
  <si>
    <t>0480</t>
  </si>
  <si>
    <t>Wpływy z opłat  za wydawanie zezwoleń na sprzedaż alkoholu</t>
  </si>
  <si>
    <t>0590</t>
  </si>
  <si>
    <t>Wpływy  z opłat za koncesje i licencje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</si>
  <si>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</si>
  <si>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</si>
  <si>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</si>
  <si>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</si>
  <si>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</si>
  <si>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</t>
  </si>
  <si>
    <t>Subwencje ogólne z budżetu państwa</t>
  </si>
  <si>
    <t>Część równoważąca subwencji ogolnej</t>
  </si>
  <si>
    <t>OŚWIATA I WYCHOWANIE</t>
  </si>
  <si>
    <t>Szkoły Podstawowe</t>
  </si>
  <si>
    <t>Dochody na najmu i dzierżawy składników majątkowych</t>
  </si>
  <si>
    <t>Skarbu Państwa, jednostek samorządu terytorialnego lub</t>
  </si>
  <si>
    <t>innych jednostek zaliczanych do sektora finansów publicznych</t>
  </si>
  <si>
    <t>oraz innych umów o podobnych charakterze</t>
  </si>
  <si>
    <t>własnych zadań biezących gmin</t>
  </si>
  <si>
    <t>Przedszkola</t>
  </si>
  <si>
    <t>Gimnazja</t>
  </si>
  <si>
    <t>Wpływy z róznych dochodów</t>
  </si>
  <si>
    <t>Dowożenie uczniów</t>
  </si>
  <si>
    <t>0830</t>
  </si>
  <si>
    <t>POMOC SPOŁECZNA</t>
  </si>
  <si>
    <t>Domy pomocy społecznej</t>
  </si>
  <si>
    <t>O970</t>
  </si>
  <si>
    <t xml:space="preserve">Świadczenia rodzinne, zaliczka alimentacyjna oraz składki </t>
  </si>
  <si>
    <t>na ubezpieczenia emerytalne i rentowe z ubezpieczenia społecznego</t>
  </si>
  <si>
    <t>Składki na ubezpieczenia zdrowotne opłacane za osoby pobierające</t>
  </si>
  <si>
    <t>Zasiłki i pomoc w naturze oraz składki na ubezpieczenia</t>
  </si>
  <si>
    <t>emerytalne i rentowe</t>
  </si>
  <si>
    <t>Dotace celowe otrzymane z budżetu państwa na realizację</t>
  </si>
  <si>
    <t>Ośrodki pomocy społecznej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</si>
  <si>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</si>
  <si>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</si>
  <si>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</si>
  <si>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</si>
  <si>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Gospodarka odpadami</t>
  </si>
  <si>
    <t>Wpływy i wydatki związane z gromadzeniem środków</t>
  </si>
  <si>
    <t>z opłat produktowych</t>
  </si>
  <si>
    <t>0400</t>
  </si>
  <si>
    <t>Wpływy z opłaty produktowej</t>
  </si>
  <si>
    <t>KULTURA I OCHRONA DZIEDZICTWA NARODOWEGO</t>
  </si>
  <si>
    <t>Domy i ośrodki kultury, świetlice i kluby</t>
  </si>
  <si>
    <t>Ochrona zabytków i opieka nad zabytkami</t>
  </si>
  <si>
    <t>KULTURA FIZYCZNA I SPORT</t>
  </si>
  <si>
    <t>Instytucje kultury fizycznej</t>
  </si>
  <si>
    <t>dochody bieżące</t>
  </si>
  <si>
    <t>dochody majątkowe</t>
  </si>
  <si>
    <t>DOCHODY OGÓŁEM</t>
  </si>
  <si>
    <t>Plan po zmianach</t>
  </si>
  <si>
    <t>6:5 %</t>
  </si>
  <si>
    <t>Dochody z najmu i dzierżawy składników majątkowych</t>
  </si>
  <si>
    <t>Wpływy ze sprzedaży wyrobów</t>
  </si>
  <si>
    <t>Zał. Nr 2</t>
  </si>
  <si>
    <t>O1010</t>
  </si>
  <si>
    <t>Infrastruktura wodociągowa i sanitacyjna wsi</t>
  </si>
  <si>
    <t>O1030</t>
  </si>
  <si>
    <t>Izby rolnicze</t>
  </si>
  <si>
    <t>O1095</t>
  </si>
  <si>
    <t>Plany zagospodarowania przestrzennego</t>
  </si>
  <si>
    <t>Opracowania geodezyjne i kartograficzne</t>
  </si>
  <si>
    <t>Rady gmin</t>
  </si>
  <si>
    <t>Działalność informacyjna i kulturalna prowadzona za granicą</t>
  </si>
  <si>
    <t>PAŃSTWOWEJ, KONTROLI I OCHRONY PRAWA</t>
  </si>
  <si>
    <t>ORAZ SĄDOWNICTWA</t>
  </si>
  <si>
    <t>Pobór podatków, opłat i niepodatkowych należności budżetowych</t>
  </si>
  <si>
    <t>OBSŁUGA DŁUGU PUBLICZNEGO</t>
  </si>
  <si>
    <t>Obsługa papierów wartościowych, kredytów i pożyczek</t>
  </si>
  <si>
    <t>jednosatek samorządu terytorialnego</t>
  </si>
  <si>
    <t>Rozliczenia z tytułu poręczeń, i gwarancji udzielonych przez Skarb</t>
  </si>
  <si>
    <t>Państwa lub jednostkę samorządu terytorialnego</t>
  </si>
  <si>
    <t>Rezerwy ogólne i celowe</t>
  </si>
  <si>
    <t>Oddziały przedszkolne w szkołach podstawowych</t>
  </si>
  <si>
    <t>Dokształcanie i doskonalenie nauczycieli</t>
  </si>
  <si>
    <t>OCHRONA ZDROWIA</t>
  </si>
  <si>
    <t>Przeciwdziałanie alkoholizmowi</t>
  </si>
  <si>
    <t>Dodatki mieszkaniowe</t>
  </si>
  <si>
    <t>Świetlice szkolne</t>
  </si>
  <si>
    <t>Kolonie i obozy oraz inne formy wypoczynku dzieci</t>
  </si>
  <si>
    <t>i młodzieży szkolnej, a także szkolenia młodzieży</t>
  </si>
  <si>
    <t>Gospodarka ściekowa i ochrona wód</t>
  </si>
  <si>
    <t>Oczyszczanie miast i wsi</t>
  </si>
  <si>
    <t>Utrzymanie zieleni w miastach i gminach</t>
  </si>
  <si>
    <t>Oświetlenie ulic, placów i dróg</t>
  </si>
  <si>
    <t>Biblioteki</t>
  </si>
  <si>
    <t>Obiekty sportowe</t>
  </si>
  <si>
    <t>Zadania w zakresie kultury fizycznej i sportu</t>
  </si>
  <si>
    <t>WYDATKI OGÓŁEM</t>
  </si>
  <si>
    <t>Drogi publiczne wojewódzkie</t>
  </si>
  <si>
    <t>Urzędy naczelnych organów władzy państwowej, kontroli</t>
  </si>
  <si>
    <t>i ochrony prawa</t>
  </si>
  <si>
    <t>Stołówki szkolne</t>
  </si>
  <si>
    <t>niektóre świadczenia z pomocy społecznej, niektóre świadczenia</t>
  </si>
  <si>
    <t>rodzinne oraz za osoby uczestniczące w zajęciach integracji</t>
  </si>
  <si>
    <t>społecznej</t>
  </si>
  <si>
    <t>O770</t>
  </si>
  <si>
    <t>Wpływy z tytułu odpłatnego nabycia prawa własności</t>
  </si>
  <si>
    <t>oraz prawa użytkowania wieczystego nieruchomości</t>
  </si>
  <si>
    <t>Grzywny i inne kary pieniężne od osób prawnych i innych</t>
  </si>
  <si>
    <t>jednostek organizacyjnych</t>
  </si>
  <si>
    <t>O750</t>
  </si>
  <si>
    <t>O840</t>
  </si>
  <si>
    <t>Urzędy naczelnych organów władzy państwowej,</t>
  </si>
  <si>
    <t>kontroli i ochrony prawa</t>
  </si>
  <si>
    <t>BEZPIECZEŃSTWO PUBLICZNE I OCHRONA P/POŻ.</t>
  </si>
  <si>
    <t xml:space="preserve">DOCHODY OD OSÓB PRAWNYCH, OD OSÓB FIZYCZNYCH </t>
  </si>
  <si>
    <t>I OD INNYCH JEDNOSTEK NIEPOSIADAJĄCYCH</t>
  </si>
  <si>
    <t xml:space="preserve">OSOBOWOŚCI PRAWNEJ ORAZ WYDATKI </t>
  </si>
  <si>
    <t>ZWIĄZANE Z ICH POBOREM</t>
  </si>
  <si>
    <t xml:space="preserve">Podatek od działalności gospodarczej osób fizycznych </t>
  </si>
  <si>
    <t>opłacany w formie karty podatkowej</t>
  </si>
  <si>
    <t>Wpływy z podatku rolnego, podatku leśnego, podatku</t>
  </si>
  <si>
    <t xml:space="preserve">, </t>
  </si>
  <si>
    <t>od czynności cywilnoprawnych, podatków i opłat</t>
  </si>
  <si>
    <t>lokalnych od osób prawnych i innych jed, organizacyjnych</t>
  </si>
  <si>
    <t>O690</t>
  </si>
  <si>
    <t xml:space="preserve">Wpływy z podatku rolnego, podatku leśnego, </t>
  </si>
  <si>
    <t>podatku od spadku i darowizn, podatku od czynności</t>
  </si>
  <si>
    <t>cywilnoprawnych, oraz podatków i opłat lokalnych</t>
  </si>
  <si>
    <t>od osób fizycznych</t>
  </si>
  <si>
    <t xml:space="preserve">Wpływy z innych opłat stanowiących dochody </t>
  </si>
  <si>
    <t>jednostek samorządu terytorialnego na podstawie</t>
  </si>
  <si>
    <t>ustaw</t>
  </si>
  <si>
    <t>O490</t>
  </si>
  <si>
    <t>Wpływy z innych lokalnych opłat pobieranych przez</t>
  </si>
  <si>
    <t>jednostki samorządu terytorialnego na podstawie</t>
  </si>
  <si>
    <t>odrębnych ustaw</t>
  </si>
  <si>
    <t>Udziały gmin w podatkach stanowiacych dochód</t>
  </si>
  <si>
    <t xml:space="preserve">budżetu państwa </t>
  </si>
  <si>
    <t>Różne rozliczenia finansowe</t>
  </si>
  <si>
    <t>i innych jednostek organizacyjnych</t>
  </si>
  <si>
    <t xml:space="preserve">Świadczenia rodzinne, zaliczka alimentacyjna oraz </t>
  </si>
  <si>
    <t>składki na ubezpieczenia emerytalne i rentowe</t>
  </si>
  <si>
    <t>z ubezpieczenia społecznego</t>
  </si>
  <si>
    <t xml:space="preserve">Składki na ubezpieczenia zdrowotne opłacane </t>
  </si>
  <si>
    <t xml:space="preserve">za osoby pobierające niektóre świadczenia </t>
  </si>
  <si>
    <t>z pomocy społecznej, niektóre świadczenia rodzinne</t>
  </si>
  <si>
    <t>oraz za osoby uczestniczące w zajęciach centrum</t>
  </si>
  <si>
    <t>integracji społecznej</t>
  </si>
  <si>
    <t>Wpływy z roznych dochodów</t>
  </si>
  <si>
    <t>Wpływy ze zwrotów dotacji wykorzystanych niezgodnie</t>
  </si>
  <si>
    <t>z przeznaczeniem lub pobranych w nadmiernej wysokości</t>
  </si>
  <si>
    <t>Wpływy do wyjaśnienia</t>
  </si>
  <si>
    <t>Pozostała dzialalność</t>
  </si>
  <si>
    <t>Realizacja wydatków budżetowych za I półrocze 2010 roku wg działów i rozdziałów klasyfikacji budżetowej</t>
  </si>
  <si>
    <t xml:space="preserve">Wykonanie za I półrocze 2010 roku </t>
  </si>
  <si>
    <t>Spis powszechny i inne</t>
  </si>
  <si>
    <t>Wybory Prezydenta Rzeczypospolitej Polskiej</t>
  </si>
  <si>
    <t>Zarządzanie kryzysowe</t>
  </si>
  <si>
    <t>Zwalczanie narkomanii</t>
  </si>
  <si>
    <t>Zasiłki stałe</t>
  </si>
  <si>
    <t>Specjalne ośrodki szkolno-wychowawcze</t>
  </si>
  <si>
    <t>Wpływy i wydatki związane z gromadzeniem środków z opłat</t>
  </si>
  <si>
    <t>i kar za korzystanie ze środowiska</t>
  </si>
  <si>
    <t>Realizacja dochodów za I półrocze 2010 roku wg źródeł</t>
  </si>
  <si>
    <t>Wykonanie za I półrocze 2010 roku</t>
  </si>
  <si>
    <t>Zaległośc na 30.06.2010 r.</t>
  </si>
  <si>
    <t>Dotacje celowe otrzymane z budżetu państwa na realizację własnych</t>
  </si>
  <si>
    <t>zadań bieżacych gmin (związków gmin)</t>
  </si>
  <si>
    <t>Wpłata środków finansowanych z niewykorzystanych w terminie</t>
  </si>
  <si>
    <t>wydatków, które nie wygasają z upływyem roku budżetowego</t>
  </si>
  <si>
    <t>zleconych gminie (związkom gmin) ustawami</t>
  </si>
  <si>
    <t>bieżących z zakresu administracji rządowej oraz innych zadań</t>
  </si>
  <si>
    <t>Otrzymane spadki, zapisy darowizny w postaci pieniężnej</t>
  </si>
  <si>
    <t xml:space="preserve">Dotacje celowe otrzymane z budżetu państwa na realizację </t>
  </si>
  <si>
    <t>inwestycji i zakupów inwestycyjnych własnych gmin (związków gmin)</t>
  </si>
  <si>
    <t>Dowożenie uczniów do szkół</t>
  </si>
  <si>
    <t>O980</t>
  </si>
  <si>
    <t>Wpływy z tytułu zwrotów wypłaconych świadczeń z funduszu</t>
  </si>
  <si>
    <t>alimentacyjnego</t>
  </si>
  <si>
    <t>Dotacje celowe otrzymane z budzetu państwa na realizację własnych</t>
  </si>
  <si>
    <t>zadań biezących gmin (związków gmin)</t>
  </si>
  <si>
    <t>Wpływy i wydatki związane z gromadzeniem środków z opłat i kar za</t>
  </si>
  <si>
    <t>korzystanie ze środowiska</t>
  </si>
  <si>
    <t>Wpływy z róznych opłat</t>
  </si>
  <si>
    <t>O560</t>
  </si>
  <si>
    <t>Zaległości z tytułu podatków i opłat zniesionych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</si>
</sst>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0.000%"/>
    <numFmt numFmtId="171" formatCode="#,##0.000"/>
    <numFmt numFmtId="172" formatCode="#,##0.0000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#,##0.00000"/>
    <numFmt numFmtId="178" formatCode="_-* #,##0.0000\ _z_ł_-;\-* #,##0.0000\ _z_ł_-;_-* &quot;-&quot;??\ _z_ł_-;_-@_-"/>
    <numFmt numFmtId="179" formatCode="_-* #,##0.00000\ _z_ł_-;\-* #,##0.00000\ _z_ł_-;_-* &quot;-&quot;??\ _z_ł_-;_-@_-"/>
  </numFmts>
  <fonts count="6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6"/>
      <name val="Arial CE"/>
      <family val="0"/>
    </font>
    <font>
      <b/>
      <sz val="10"/>
      <name val="Arial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E"/>
      <family val="0"/>
    </font>
    <font>
      <i/>
      <sz val="11"/>
      <name val="Times New Roman"/>
      <family val="1"/>
    </font>
    <font>
      <sz val="11"/>
      <name val="Arial CE"/>
      <family val="0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hair"/>
      <bottom style="medium"/>
    </border>
    <border>
      <left style="thin"/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medium"/>
      <top style="thin">
        <color theme="1"/>
      </top>
      <bottom style="hair"/>
    </border>
    <border>
      <left style="thin"/>
      <right style="thin"/>
      <top style="hair">
        <color theme="1"/>
      </top>
      <bottom style="thin"/>
    </border>
    <border>
      <left style="thin"/>
      <right style="thin"/>
      <top>
        <color indexed="63"/>
      </top>
      <bottom style="thin">
        <color theme="1"/>
      </bottom>
    </border>
    <border>
      <left style="thin"/>
      <right style="thin"/>
      <top style="thin"/>
      <bottom style="hair">
        <color theme="1"/>
      </bottom>
    </border>
    <border>
      <left style="thin"/>
      <right style="thin"/>
      <top style="hair">
        <color theme="1"/>
      </top>
      <bottom>
        <color indexed="63"/>
      </bottom>
    </border>
    <border>
      <left style="thin"/>
      <right style="medium"/>
      <top style="hair"/>
      <bottom style="hair">
        <color theme="1"/>
      </bottom>
    </border>
    <border>
      <left style="medium"/>
      <right style="thin"/>
      <top style="hair">
        <color theme="1"/>
      </top>
      <bottom style="hair">
        <color theme="1"/>
      </bottom>
    </border>
    <border>
      <left style="thin"/>
      <right style="thin"/>
      <top style="hair">
        <color theme="1"/>
      </top>
      <bottom style="thin">
        <color theme="1"/>
      </bottom>
    </border>
    <border>
      <left style="thin"/>
      <right style="thin"/>
      <top style="hair">
        <color theme="1"/>
      </top>
      <bottom style="hair">
        <color theme="1"/>
      </bottom>
    </border>
    <border>
      <left style="thin"/>
      <right style="medium"/>
      <top style="hair">
        <color theme="1"/>
      </top>
      <bottom>
        <color indexed="63"/>
      </bottom>
    </border>
    <border>
      <left style="thin"/>
      <right style="medium"/>
      <top style="hair">
        <color theme="1"/>
      </top>
      <bottom style="thin">
        <color theme="1"/>
      </bottom>
    </border>
    <border>
      <left style="thin"/>
      <right style="medium"/>
      <top style="hair"/>
      <bottom style="thin">
        <color theme="1"/>
      </bottom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hair">
        <color theme="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theme="1"/>
      </top>
      <bottom style="thin"/>
    </border>
    <border>
      <left style="thin"/>
      <right style="medium"/>
      <top style="thin">
        <color theme="1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33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9" fontId="4" fillId="33" borderId="11" xfId="54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 quotePrefix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 quotePrefix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 quotePrefix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0" borderId="28" xfId="0" applyFont="1" applyBorder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Border="1" applyAlignment="1" quotePrefix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0" xfId="0" applyFont="1" applyBorder="1" applyAlignment="1" quotePrefix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3" fillId="0" borderId="24" xfId="0" applyFont="1" applyBorder="1" applyAlignment="1" quotePrefix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 quotePrefix="1">
      <alignment horizontal="center" vertical="center"/>
    </xf>
    <xf numFmtId="0" fontId="11" fillId="0" borderId="22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4" fillId="0" borderId="39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" fontId="3" fillId="0" borderId="41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11" fillId="0" borderId="22" xfId="0" applyNumberFormat="1" applyFont="1" applyBorder="1" applyAlignment="1">
      <alignment vertical="center"/>
    </xf>
    <xf numFmtId="4" fontId="11" fillId="0" borderId="38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4" fontId="4" fillId="0" borderId="33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38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5" fillId="0" borderId="28" xfId="0" applyFont="1" applyBorder="1" applyAlignment="1">
      <alignment vertical="center"/>
    </xf>
    <xf numFmtId="0" fontId="12" fillId="34" borderId="0" xfId="0" applyFont="1" applyFill="1" applyAlignment="1">
      <alignment/>
    </xf>
    <xf numFmtId="0" fontId="3" fillId="35" borderId="4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vertical="center"/>
    </xf>
    <xf numFmtId="4" fontId="3" fillId="35" borderId="43" xfId="0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4" fontId="3" fillId="35" borderId="14" xfId="0" applyNumberFormat="1" applyFont="1" applyFill="1" applyBorder="1" applyAlignment="1">
      <alignment vertical="center"/>
    </xf>
    <xf numFmtId="168" fontId="3" fillId="35" borderId="44" xfId="54" applyNumberFormat="1" applyFont="1" applyFill="1" applyBorder="1" applyAlignment="1">
      <alignment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vertical="center"/>
    </xf>
    <xf numFmtId="4" fontId="3" fillId="35" borderId="18" xfId="0" applyNumberFormat="1" applyFont="1" applyFill="1" applyBorder="1" applyAlignment="1">
      <alignment vertical="center"/>
    </xf>
    <xf numFmtId="0" fontId="3" fillId="35" borderId="19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vertical="center"/>
    </xf>
    <xf numFmtId="4" fontId="3" fillId="35" borderId="16" xfId="0" applyNumberFormat="1" applyFont="1" applyFill="1" applyBorder="1" applyAlignment="1">
      <alignment vertical="center"/>
    </xf>
    <xf numFmtId="0" fontId="3" fillId="35" borderId="21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vertical="center"/>
    </xf>
    <xf numFmtId="4" fontId="3" fillId="35" borderId="22" xfId="0" applyNumberFormat="1" applyFont="1" applyFill="1" applyBorder="1" applyAlignment="1">
      <alignment vertical="center"/>
    </xf>
    <xf numFmtId="4" fontId="3" fillId="35" borderId="38" xfId="0" applyNumberFormat="1" applyFont="1" applyFill="1" applyBorder="1" applyAlignment="1">
      <alignment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vertical="center"/>
    </xf>
    <xf numFmtId="4" fontId="3" fillId="35" borderId="45" xfId="0" applyNumberFormat="1" applyFont="1" applyFill="1" applyBorder="1" applyAlignment="1">
      <alignment vertical="center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4" fontId="3" fillId="35" borderId="24" xfId="0" applyNumberFormat="1" applyFont="1" applyFill="1" applyBorder="1" applyAlignment="1">
      <alignment vertical="center"/>
    </xf>
    <xf numFmtId="4" fontId="3" fillId="35" borderId="40" xfId="0" applyNumberFormat="1" applyFont="1" applyFill="1" applyBorder="1" applyAlignment="1">
      <alignment vertical="center"/>
    </xf>
    <xf numFmtId="168" fontId="3" fillId="35" borderId="46" xfId="54" applyNumberFormat="1" applyFont="1" applyFill="1" applyBorder="1" applyAlignment="1">
      <alignment vertic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4" fontId="3" fillId="35" borderId="26" xfId="0" applyNumberFormat="1" applyFont="1" applyFill="1" applyBorder="1" applyAlignment="1">
      <alignment vertical="center"/>
    </xf>
    <xf numFmtId="4" fontId="3" fillId="35" borderId="20" xfId="0" applyNumberFormat="1" applyFont="1" applyFill="1" applyBorder="1" applyAlignment="1">
      <alignment vertical="center"/>
    </xf>
    <xf numFmtId="4" fontId="3" fillId="35" borderId="34" xfId="0" applyNumberFormat="1" applyFont="1" applyFill="1" applyBorder="1" applyAlignment="1">
      <alignment vertical="center"/>
    </xf>
    <xf numFmtId="4" fontId="11" fillId="35" borderId="38" xfId="0" applyNumberFormat="1" applyFont="1" applyFill="1" applyBorder="1" applyAlignment="1">
      <alignment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vertical="center"/>
    </xf>
    <xf numFmtId="4" fontId="3" fillId="35" borderId="28" xfId="0" applyNumberFormat="1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4" fontId="11" fillId="35" borderId="14" xfId="0" applyNumberFormat="1" applyFont="1" applyFill="1" applyBorder="1" applyAlignment="1">
      <alignment vertical="center"/>
    </xf>
    <xf numFmtId="0" fontId="11" fillId="35" borderId="26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vertical="center"/>
    </xf>
    <xf numFmtId="4" fontId="11" fillId="35" borderId="26" xfId="0" applyNumberFormat="1" applyFont="1" applyFill="1" applyBorder="1" applyAlignment="1">
      <alignment vertical="center"/>
    </xf>
    <xf numFmtId="0" fontId="12" fillId="35" borderId="0" xfId="0" applyFont="1" applyFill="1" applyAlignment="1">
      <alignment/>
    </xf>
    <xf numFmtId="4" fontId="11" fillId="35" borderId="16" xfId="0" applyNumberFormat="1" applyFont="1" applyFill="1" applyBorder="1" applyAlignment="1">
      <alignment vertical="center"/>
    </xf>
    <xf numFmtId="0" fontId="11" fillId="35" borderId="45" xfId="0" applyFont="1" applyFill="1" applyBorder="1" applyAlignment="1">
      <alignment horizontal="center" vertical="center"/>
    </xf>
    <xf numFmtId="0" fontId="11" fillId="35" borderId="45" xfId="0" applyFont="1" applyFill="1" applyBorder="1" applyAlignment="1">
      <alignment vertical="center"/>
    </xf>
    <xf numFmtId="4" fontId="11" fillId="35" borderId="34" xfId="0" applyNumberFormat="1" applyFont="1" applyFill="1" applyBorder="1" applyAlignment="1">
      <alignment vertical="center"/>
    </xf>
    <xf numFmtId="0" fontId="11" fillId="35" borderId="16" xfId="0" applyFont="1" applyFill="1" applyBorder="1" applyAlignment="1">
      <alignment horizontal="center" vertical="center"/>
    </xf>
    <xf numFmtId="4" fontId="11" fillId="35" borderId="22" xfId="0" applyNumberFormat="1" applyFont="1" applyFill="1" applyBorder="1" applyAlignment="1">
      <alignment vertical="center"/>
    </xf>
    <xf numFmtId="4" fontId="3" fillId="35" borderId="30" xfId="0" applyNumberFormat="1" applyFont="1" applyFill="1" applyBorder="1" applyAlignment="1">
      <alignment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vertical="center"/>
    </xf>
    <xf numFmtId="0" fontId="3" fillId="35" borderId="16" xfId="0" applyFont="1" applyFill="1" applyBorder="1" applyAlignment="1">
      <alignment horizontal="center" vertical="center"/>
    </xf>
    <xf numFmtId="4" fontId="11" fillId="35" borderId="45" xfId="0" applyNumberFormat="1" applyFont="1" applyFill="1" applyBorder="1" applyAlignment="1">
      <alignment vertical="center"/>
    </xf>
    <xf numFmtId="4" fontId="11" fillId="35" borderId="43" xfId="0" applyNumberFormat="1" applyFont="1" applyFill="1" applyBorder="1" applyAlignment="1">
      <alignment vertical="center"/>
    </xf>
    <xf numFmtId="0" fontId="16" fillId="0" borderId="10" xfId="0" applyFont="1" applyBorder="1" applyAlignment="1" quotePrefix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4" fontId="16" fillId="0" borderId="11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7" fillId="35" borderId="0" xfId="0" applyFont="1" applyFill="1" applyAlignment="1">
      <alignment/>
    </xf>
    <xf numFmtId="0" fontId="16" fillId="35" borderId="47" xfId="0" applyFont="1" applyFill="1" applyBorder="1" applyAlignment="1">
      <alignment horizontal="center"/>
    </xf>
    <xf numFmtId="0" fontId="16" fillId="35" borderId="39" xfId="0" applyFont="1" applyFill="1" applyBorder="1" applyAlignment="1">
      <alignment horizontal="center" vertical="center"/>
    </xf>
    <xf numFmtId="0" fontId="16" fillId="35" borderId="39" xfId="0" applyFont="1" applyFill="1" applyBorder="1" applyAlignment="1">
      <alignment vertical="center"/>
    </xf>
    <xf numFmtId="4" fontId="16" fillId="35" borderId="39" xfId="0" applyNumberFormat="1" applyFont="1" applyFill="1" applyBorder="1" applyAlignment="1">
      <alignment vertical="center"/>
    </xf>
    <xf numFmtId="168" fontId="16" fillId="35" borderId="12" xfId="54" applyNumberFormat="1" applyFont="1" applyFill="1" applyBorder="1" applyAlignment="1">
      <alignment vertical="center"/>
    </xf>
    <xf numFmtId="0" fontId="18" fillId="35" borderId="0" xfId="0" applyFont="1" applyFill="1" applyAlignment="1">
      <alignment/>
    </xf>
    <xf numFmtId="3" fontId="17" fillId="35" borderId="0" xfId="0" applyNumberFormat="1" applyFont="1" applyFill="1" applyBorder="1" applyAlignment="1">
      <alignment vertical="center"/>
    </xf>
    <xf numFmtId="4" fontId="16" fillId="35" borderId="30" xfId="0" applyNumberFormat="1" applyFont="1" applyFill="1" applyBorder="1" applyAlignment="1">
      <alignment vertical="center"/>
    </xf>
    <xf numFmtId="0" fontId="16" fillId="35" borderId="32" xfId="0" applyFont="1" applyFill="1" applyBorder="1" applyAlignment="1">
      <alignment horizontal="center"/>
    </xf>
    <xf numFmtId="0" fontId="16" fillId="35" borderId="33" xfId="0" applyFont="1" applyFill="1" applyBorder="1" applyAlignment="1">
      <alignment horizontal="center" vertical="center"/>
    </xf>
    <xf numFmtId="4" fontId="16" fillId="35" borderId="33" xfId="0" applyNumberFormat="1" applyFont="1" applyFill="1" applyBorder="1" applyAlignment="1">
      <alignment vertical="center"/>
    </xf>
    <xf numFmtId="168" fontId="16" fillId="35" borderId="48" xfId="54" applyNumberFormat="1" applyFont="1" applyFill="1" applyBorder="1" applyAlignment="1">
      <alignment vertical="center"/>
    </xf>
    <xf numFmtId="0" fontId="16" fillId="35" borderId="22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vertical="center"/>
    </xf>
    <xf numFmtId="4" fontId="16" fillId="35" borderId="22" xfId="0" applyNumberFormat="1" applyFont="1" applyFill="1" applyBorder="1" applyAlignment="1">
      <alignment vertical="center"/>
    </xf>
    <xf numFmtId="0" fontId="16" fillId="35" borderId="27" xfId="0" applyFont="1" applyFill="1" applyBorder="1" applyAlignment="1">
      <alignment horizontal="center"/>
    </xf>
    <xf numFmtId="0" fontId="16" fillId="35" borderId="28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vertical="center"/>
    </xf>
    <xf numFmtId="4" fontId="16" fillId="35" borderId="28" xfId="0" applyNumberFormat="1" applyFont="1" applyFill="1" applyBorder="1" applyAlignment="1">
      <alignment vertical="center"/>
    </xf>
    <xf numFmtId="4" fontId="16" fillId="35" borderId="41" xfId="0" applyNumberFormat="1" applyFont="1" applyFill="1" applyBorder="1" applyAlignment="1">
      <alignment vertical="center"/>
    </xf>
    <xf numFmtId="0" fontId="16" fillId="35" borderId="33" xfId="0" applyFont="1" applyFill="1" applyBorder="1" applyAlignment="1">
      <alignment vertical="center"/>
    </xf>
    <xf numFmtId="4" fontId="16" fillId="35" borderId="16" xfId="0" applyNumberFormat="1" applyFont="1" applyFill="1" applyBorder="1" applyAlignment="1">
      <alignment vertical="center"/>
    </xf>
    <xf numFmtId="0" fontId="3" fillId="35" borderId="49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vertical="center"/>
    </xf>
    <xf numFmtId="0" fontId="16" fillId="35" borderId="19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 vertical="center"/>
    </xf>
    <xf numFmtId="4" fontId="16" fillId="35" borderId="20" xfId="0" applyNumberFormat="1" applyFont="1" applyFill="1" applyBorder="1" applyAlignment="1">
      <alignment vertical="center"/>
    </xf>
    <xf numFmtId="168" fontId="16" fillId="35" borderId="50" xfId="54" applyNumberFormat="1" applyFont="1" applyFill="1" applyBorder="1" applyAlignment="1">
      <alignment vertical="center"/>
    </xf>
    <xf numFmtId="0" fontId="16" fillId="35" borderId="45" xfId="0" applyFont="1" applyFill="1" applyBorder="1" applyAlignment="1">
      <alignment horizontal="center" vertical="center"/>
    </xf>
    <xf numFmtId="0" fontId="16" fillId="35" borderId="45" xfId="0" applyFont="1" applyFill="1" applyBorder="1" applyAlignment="1">
      <alignment vertical="center"/>
    </xf>
    <xf numFmtId="4" fontId="16" fillId="35" borderId="45" xfId="0" applyNumberFormat="1" applyFont="1" applyFill="1" applyBorder="1" applyAlignment="1">
      <alignment vertical="center"/>
    </xf>
    <xf numFmtId="0" fontId="16" fillId="35" borderId="26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vertical="center"/>
    </xf>
    <xf numFmtId="4" fontId="11" fillId="35" borderId="33" xfId="0" applyNumberFormat="1" applyFont="1" applyFill="1" applyBorder="1" applyAlignment="1">
      <alignment vertical="center"/>
    </xf>
    <xf numFmtId="168" fontId="11" fillId="35" borderId="46" xfId="54" applyNumberFormat="1" applyFont="1" applyFill="1" applyBorder="1" applyAlignment="1">
      <alignment vertical="center"/>
    </xf>
    <xf numFmtId="0" fontId="16" fillId="35" borderId="20" xfId="0" applyFont="1" applyFill="1" applyBorder="1" applyAlignment="1">
      <alignment vertical="center"/>
    </xf>
    <xf numFmtId="0" fontId="3" fillId="35" borderId="34" xfId="0" applyFont="1" applyFill="1" applyBorder="1" applyAlignment="1">
      <alignment vertical="center"/>
    </xf>
    <xf numFmtId="0" fontId="11" fillId="35" borderId="34" xfId="0" applyFont="1" applyFill="1" applyBorder="1" applyAlignment="1">
      <alignment horizontal="center" vertical="center"/>
    </xf>
    <xf numFmtId="0" fontId="20" fillId="35" borderId="45" xfId="0" applyFont="1" applyFill="1" applyBorder="1" applyAlignment="1">
      <alignment vertical="center"/>
    </xf>
    <xf numFmtId="0" fontId="16" fillId="35" borderId="34" xfId="0" applyFont="1" applyFill="1" applyBorder="1" applyAlignment="1">
      <alignment horizontal="center" vertical="center"/>
    </xf>
    <xf numFmtId="0" fontId="16" fillId="35" borderId="34" xfId="0" applyFont="1" applyFill="1" applyBorder="1" applyAlignment="1">
      <alignment vertical="center"/>
    </xf>
    <xf numFmtId="4" fontId="16" fillId="35" borderId="34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168" fontId="4" fillId="0" borderId="45" xfId="54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10" fillId="34" borderId="51" xfId="0" applyFont="1" applyFill="1" applyBorder="1" applyAlignment="1">
      <alignment vertical="center"/>
    </xf>
    <xf numFmtId="4" fontId="10" fillId="34" borderId="52" xfId="0" applyNumberFormat="1" applyFont="1" applyFill="1" applyBorder="1" applyAlignment="1">
      <alignment vertical="center"/>
    </xf>
    <xf numFmtId="168" fontId="4" fillId="0" borderId="40" xfId="54" applyNumberFormat="1" applyFont="1" applyBorder="1" applyAlignment="1">
      <alignment vertical="center"/>
    </xf>
    <xf numFmtId="168" fontId="4" fillId="0" borderId="14" xfId="54" applyNumberFormat="1" applyFont="1" applyBorder="1" applyAlignment="1">
      <alignment vertical="center"/>
    </xf>
    <xf numFmtId="168" fontId="3" fillId="0" borderId="14" xfId="54" applyNumberFormat="1" applyFont="1" applyBorder="1" applyAlignment="1">
      <alignment vertical="center"/>
    </xf>
    <xf numFmtId="168" fontId="4" fillId="0" borderId="38" xfId="54" applyNumberFormat="1" applyFont="1" applyBorder="1" applyAlignment="1">
      <alignment vertical="center"/>
    </xf>
    <xf numFmtId="168" fontId="4" fillId="0" borderId="34" xfId="54" applyNumberFormat="1" applyFont="1" applyBorder="1" applyAlignment="1">
      <alignment vertical="center"/>
    </xf>
    <xf numFmtId="168" fontId="3" fillId="0" borderId="38" xfId="54" applyNumberFormat="1" applyFont="1" applyBorder="1" applyAlignment="1">
      <alignment vertical="center"/>
    </xf>
    <xf numFmtId="168" fontId="4" fillId="0" borderId="16" xfId="54" applyNumberFormat="1" applyFont="1" applyBorder="1" applyAlignment="1">
      <alignment vertical="center"/>
    </xf>
    <xf numFmtId="168" fontId="4" fillId="0" borderId="43" xfId="54" applyNumberFormat="1" applyFont="1" applyBorder="1" applyAlignment="1">
      <alignment vertical="center"/>
    </xf>
    <xf numFmtId="168" fontId="3" fillId="0" borderId="16" xfId="54" applyNumberFormat="1" applyFont="1" applyBorder="1" applyAlignment="1">
      <alignment vertical="center"/>
    </xf>
    <xf numFmtId="168" fontId="3" fillId="0" borderId="41" xfId="54" applyNumberFormat="1" applyFont="1" applyBorder="1" applyAlignment="1">
      <alignment vertical="center"/>
    </xf>
    <xf numFmtId="168" fontId="4" fillId="0" borderId="18" xfId="54" applyNumberFormat="1" applyFont="1" applyBorder="1" applyAlignment="1">
      <alignment vertical="center"/>
    </xf>
    <xf numFmtId="0" fontId="0" fillId="36" borderId="0" xfId="0" applyFill="1" applyAlignment="1">
      <alignment/>
    </xf>
    <xf numFmtId="0" fontId="3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168" fontId="3" fillId="0" borderId="58" xfId="54" applyNumberFormat="1" applyFont="1" applyBorder="1" applyAlignment="1">
      <alignment vertic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4" fontId="3" fillId="0" borderId="60" xfId="0" applyNumberFormat="1" applyFont="1" applyBorder="1" applyAlignment="1">
      <alignment vertical="center"/>
    </xf>
    <xf numFmtId="0" fontId="3" fillId="35" borderId="17" xfId="0" applyFont="1" applyFill="1" applyBorder="1" applyAlignment="1">
      <alignment horizontal="center"/>
    </xf>
    <xf numFmtId="168" fontId="16" fillId="35" borderId="61" xfId="54" applyNumberFormat="1" applyFont="1" applyFill="1" applyBorder="1" applyAlignment="1">
      <alignment vertical="center"/>
    </xf>
    <xf numFmtId="0" fontId="16" fillId="35" borderId="31" xfId="0" applyFont="1" applyFill="1" applyBorder="1" applyAlignment="1">
      <alignment horizontal="center"/>
    </xf>
    <xf numFmtId="0" fontId="16" fillId="35" borderId="15" xfId="0" applyFont="1" applyFill="1" applyBorder="1" applyAlignment="1">
      <alignment horizontal="center"/>
    </xf>
    <xf numFmtId="168" fontId="16" fillId="35" borderId="44" xfId="54" applyNumberFormat="1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11" fillId="35" borderId="62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35" borderId="63" xfId="0" applyFont="1" applyFill="1" applyBorder="1" applyAlignment="1">
      <alignment horizontal="center"/>
    </xf>
    <xf numFmtId="0" fontId="11" fillId="35" borderId="64" xfId="0" applyFont="1" applyFill="1" applyBorder="1" applyAlignment="1">
      <alignment horizontal="center" vertical="center"/>
    </xf>
    <xf numFmtId="0" fontId="11" fillId="35" borderId="57" xfId="0" applyFont="1" applyFill="1" applyBorder="1" applyAlignment="1">
      <alignment vertical="center"/>
    </xf>
    <xf numFmtId="4" fontId="11" fillId="35" borderId="64" xfId="0" applyNumberFormat="1" applyFont="1" applyFill="1" applyBorder="1" applyAlignment="1">
      <alignment vertical="center"/>
    </xf>
    <xf numFmtId="0" fontId="16" fillId="35" borderId="65" xfId="0" applyFont="1" applyFill="1" applyBorder="1" applyAlignment="1">
      <alignment horizontal="center"/>
    </xf>
    <xf numFmtId="0" fontId="16" fillId="35" borderId="66" xfId="0" applyFont="1" applyFill="1" applyBorder="1" applyAlignment="1">
      <alignment horizontal="center" vertical="center"/>
    </xf>
    <xf numFmtId="0" fontId="16" fillId="35" borderId="66" xfId="0" applyFont="1" applyFill="1" applyBorder="1" applyAlignment="1">
      <alignment vertical="center"/>
    </xf>
    <xf numFmtId="4" fontId="16" fillId="35" borderId="66" xfId="0" applyNumberFormat="1" applyFont="1" applyFill="1" applyBorder="1" applyAlignment="1">
      <alignment vertical="center"/>
    </xf>
    <xf numFmtId="0" fontId="3" fillId="35" borderId="62" xfId="0" applyFont="1" applyFill="1" applyBorder="1" applyAlignment="1">
      <alignment horizontal="center"/>
    </xf>
    <xf numFmtId="168" fontId="16" fillId="35" borderId="56" xfId="54" applyNumberFormat="1" applyFont="1" applyFill="1" applyBorder="1" applyAlignment="1">
      <alignment vertical="center"/>
    </xf>
    <xf numFmtId="168" fontId="3" fillId="35" borderId="67" xfId="54" applyNumberFormat="1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/>
    </xf>
    <xf numFmtId="0" fontId="11" fillId="35" borderId="31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11" fillId="35" borderId="25" xfId="0" applyFont="1" applyFill="1" applyBorder="1" applyAlignment="1">
      <alignment horizontal="center"/>
    </xf>
    <xf numFmtId="168" fontId="11" fillId="35" borderId="67" xfId="54" applyNumberFormat="1" applyFont="1" applyFill="1" applyBorder="1" applyAlignment="1">
      <alignment vertical="center"/>
    </xf>
    <xf numFmtId="0" fontId="16" fillId="35" borderId="62" xfId="0" applyFont="1" applyFill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4" fontId="14" fillId="0" borderId="37" xfId="0" applyNumberFormat="1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168" fontId="3" fillId="35" borderId="69" xfId="54" applyNumberFormat="1" applyFont="1" applyFill="1" applyBorder="1" applyAlignment="1">
      <alignment vertical="center"/>
    </xf>
    <xf numFmtId="168" fontId="16" fillId="0" borderId="39" xfId="54" applyNumberFormat="1" applyFont="1" applyBorder="1" applyAlignment="1">
      <alignment vertical="center"/>
    </xf>
    <xf numFmtId="168" fontId="3" fillId="35" borderId="48" xfId="54" applyNumberFormat="1" applyFont="1" applyFill="1" applyBorder="1" applyAlignment="1">
      <alignment vertical="center"/>
    </xf>
    <xf numFmtId="168" fontId="3" fillId="35" borderId="70" xfId="54" applyNumberFormat="1" applyFont="1" applyFill="1" applyBorder="1" applyAlignment="1">
      <alignment vertical="center"/>
    </xf>
    <xf numFmtId="0" fontId="16" fillId="35" borderId="71" xfId="0" applyFont="1" applyFill="1" applyBorder="1" applyAlignment="1">
      <alignment horizontal="center" vertical="center"/>
    </xf>
    <xf numFmtId="0" fontId="16" fillId="35" borderId="71" xfId="0" applyFont="1" applyFill="1" applyBorder="1" applyAlignment="1">
      <alignment vertical="center"/>
    </xf>
    <xf numFmtId="4" fontId="16" fillId="35" borderId="71" xfId="0" applyNumberFormat="1" applyFont="1" applyFill="1" applyBorder="1" applyAlignment="1">
      <alignment vertical="center"/>
    </xf>
    <xf numFmtId="168" fontId="3" fillId="35" borderId="61" xfId="54" applyNumberFormat="1" applyFont="1" applyFill="1" applyBorder="1" applyAlignment="1">
      <alignment vertical="center"/>
    </xf>
    <xf numFmtId="168" fontId="11" fillId="35" borderId="44" xfId="54" applyNumberFormat="1" applyFont="1" applyFill="1" applyBorder="1" applyAlignment="1">
      <alignment vertical="center"/>
    </xf>
    <xf numFmtId="0" fontId="19" fillId="35" borderId="33" xfId="0" applyFont="1" applyFill="1" applyBorder="1" applyAlignment="1">
      <alignment vertical="center"/>
    </xf>
    <xf numFmtId="168" fontId="3" fillId="35" borderId="50" xfId="54" applyNumberFormat="1" applyFont="1" applyFill="1" applyBorder="1" applyAlignment="1">
      <alignment vertical="center"/>
    </xf>
    <xf numFmtId="168" fontId="11" fillId="35" borderId="56" xfId="54" applyNumberFormat="1" applyFont="1" applyFill="1" applyBorder="1" applyAlignment="1">
      <alignment vertical="center"/>
    </xf>
    <xf numFmtId="0" fontId="19" fillId="35" borderId="39" xfId="0" applyFont="1" applyFill="1" applyBorder="1" applyAlignment="1">
      <alignment vertical="center"/>
    </xf>
    <xf numFmtId="168" fontId="4" fillId="35" borderId="14" xfId="54" applyNumberFormat="1" applyFont="1" applyFill="1" applyBorder="1" applyAlignment="1">
      <alignment vertical="center"/>
    </xf>
    <xf numFmtId="0" fontId="3" fillId="0" borderId="49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168" fontId="16" fillId="0" borderId="71" xfId="54" applyNumberFormat="1" applyFont="1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4" fontId="16" fillId="0" borderId="71" xfId="0" applyNumberFormat="1" applyFont="1" applyBorder="1" applyAlignment="1">
      <alignment vertical="center"/>
    </xf>
    <xf numFmtId="0" fontId="16" fillId="0" borderId="47" xfId="0" applyFont="1" applyBorder="1" applyAlignment="1">
      <alignment horizontal="center"/>
    </xf>
    <xf numFmtId="4" fontId="16" fillId="0" borderId="39" xfId="0" applyNumberFormat="1" applyFont="1" applyBorder="1" applyAlignment="1">
      <alignment vertic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4" fontId="16" fillId="0" borderId="33" xfId="0" applyNumberFormat="1" applyFont="1" applyBorder="1" applyAlignment="1">
      <alignment vertical="center"/>
    </xf>
    <xf numFmtId="168" fontId="16" fillId="0" borderId="16" xfId="54" applyNumberFormat="1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4" fontId="4" fillId="0" borderId="43" xfId="0" applyNumberFormat="1" applyFont="1" applyBorder="1" applyAlignment="1">
      <alignment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4" fontId="4" fillId="0" borderId="45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vertical="center"/>
    </xf>
    <xf numFmtId="0" fontId="18" fillId="0" borderId="0" xfId="0" applyFont="1" applyAlignment="1">
      <alignment/>
    </xf>
    <xf numFmtId="168" fontId="3" fillId="0" borderId="22" xfId="54" applyNumberFormat="1" applyFont="1" applyBorder="1" applyAlignment="1">
      <alignment vertical="center"/>
    </xf>
    <xf numFmtId="0" fontId="4" fillId="0" borderId="42" xfId="0" applyFont="1" applyBorder="1" applyAlignment="1">
      <alignment horizontal="center"/>
    </xf>
    <xf numFmtId="168" fontId="4" fillId="0" borderId="26" xfId="54" applyNumberFormat="1" applyFont="1" applyBorder="1" applyAlignment="1">
      <alignment vertic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0" fontId="4" fillId="0" borderId="62" xfId="0" applyFont="1" applyBorder="1" applyAlignment="1">
      <alignment horizontal="center"/>
    </xf>
    <xf numFmtId="0" fontId="0" fillId="0" borderId="72" xfId="0" applyBorder="1" applyAlignment="1">
      <alignment/>
    </xf>
    <xf numFmtId="168" fontId="3" fillId="0" borderId="26" xfId="54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4" fontId="4" fillId="0" borderId="24" xfId="0" applyNumberFormat="1" applyFont="1" applyBorder="1" applyAlignment="1">
      <alignment vertical="center"/>
    </xf>
    <xf numFmtId="4" fontId="4" fillId="0" borderId="40" xfId="0" applyNumberFormat="1" applyFont="1" applyBorder="1" applyAlignment="1">
      <alignment vertical="center"/>
    </xf>
    <xf numFmtId="0" fontId="0" fillId="37" borderId="0" xfId="0" applyFill="1" applyAlignment="1">
      <alignment/>
    </xf>
    <xf numFmtId="168" fontId="3" fillId="0" borderId="40" xfId="54" applyNumberFormat="1" applyFont="1" applyBorder="1" applyAlignment="1">
      <alignment vertical="center"/>
    </xf>
    <xf numFmtId="4" fontId="16" fillId="0" borderId="34" xfId="0" applyNumberFormat="1" applyFont="1" applyBorder="1" applyAlignment="1">
      <alignment vertical="center"/>
    </xf>
    <xf numFmtId="168" fontId="16" fillId="0" borderId="34" xfId="54" applyNumberFormat="1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4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4" fontId="16" fillId="0" borderId="18" xfId="0" applyNumberFormat="1" applyFont="1" applyBorder="1" applyAlignment="1">
      <alignment vertical="center"/>
    </xf>
    <xf numFmtId="168" fontId="16" fillId="0" borderId="0" xfId="54" applyNumberFormat="1" applyFont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vertical="center"/>
    </xf>
    <xf numFmtId="4" fontId="16" fillId="0" borderId="22" xfId="0" applyNumberFormat="1" applyFont="1" applyBorder="1" applyAlignment="1">
      <alignment vertical="center"/>
    </xf>
    <xf numFmtId="4" fontId="16" fillId="0" borderId="28" xfId="0" applyNumberFormat="1" applyFont="1" applyBorder="1" applyAlignment="1">
      <alignment vertical="center"/>
    </xf>
    <xf numFmtId="4" fontId="16" fillId="0" borderId="45" xfId="0" applyNumberFormat="1" applyFont="1" applyBorder="1" applyAlignment="1">
      <alignment vertical="center"/>
    </xf>
    <xf numFmtId="4" fontId="16" fillId="0" borderId="26" xfId="0" applyNumberFormat="1" applyFont="1" applyBorder="1" applyAlignment="1">
      <alignment vertical="center"/>
    </xf>
    <xf numFmtId="168" fontId="16" fillId="0" borderId="22" xfId="54" applyNumberFormat="1" applyFont="1" applyBorder="1" applyAlignment="1">
      <alignment vertical="center"/>
    </xf>
    <xf numFmtId="168" fontId="16" fillId="0" borderId="28" xfId="54" applyNumberFormat="1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168" fontId="16" fillId="0" borderId="73" xfId="54" applyNumberFormat="1" applyFont="1" applyBorder="1" applyAlignment="1">
      <alignment vertical="center"/>
    </xf>
    <xf numFmtId="168" fontId="16" fillId="0" borderId="74" xfId="54" applyNumberFormat="1" applyFont="1" applyBorder="1" applyAlignment="1">
      <alignment vertical="center"/>
    </xf>
    <xf numFmtId="0" fontId="16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168" fontId="4" fillId="0" borderId="20" xfId="54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4" fontId="10" fillId="0" borderId="26" xfId="0" applyNumberFormat="1" applyFont="1" applyBorder="1" applyAlignment="1">
      <alignment vertical="center"/>
    </xf>
    <xf numFmtId="4" fontId="4" fillId="0" borderId="26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68" fontId="3" fillId="0" borderId="28" xfId="54" applyNumberFormat="1" applyFont="1" applyBorder="1" applyAlignment="1">
      <alignment vertical="center"/>
    </xf>
    <xf numFmtId="0" fontId="4" fillId="0" borderId="25" xfId="0" applyFont="1" applyBorder="1" applyAlignment="1">
      <alignment horizontal="center"/>
    </xf>
    <xf numFmtId="4" fontId="4" fillId="0" borderId="14" xfId="0" applyNumberFormat="1" applyFont="1" applyBorder="1" applyAlignment="1">
      <alignment vertical="center"/>
    </xf>
    <xf numFmtId="4" fontId="4" fillId="0" borderId="75" xfId="0" applyNumberFormat="1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  <xf numFmtId="168" fontId="4" fillId="0" borderId="24" xfId="54" applyNumberFormat="1" applyFont="1" applyBorder="1" applyAlignment="1">
      <alignment vertical="center"/>
    </xf>
    <xf numFmtId="0" fontId="0" fillId="0" borderId="76" xfId="0" applyBorder="1" applyAlignment="1">
      <alignment/>
    </xf>
    <xf numFmtId="0" fontId="4" fillId="0" borderId="34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6" fillId="0" borderId="25" xfId="0" applyFont="1" applyBorder="1" applyAlignment="1">
      <alignment horizontal="center"/>
    </xf>
    <xf numFmtId="168" fontId="3" fillId="0" borderId="24" xfId="54" applyNumberFormat="1" applyFont="1" applyBorder="1" applyAlignment="1">
      <alignment vertical="center"/>
    </xf>
    <xf numFmtId="168" fontId="3" fillId="35" borderId="14" xfId="54" applyNumberFormat="1" applyFont="1" applyFill="1" applyBorder="1" applyAlignment="1">
      <alignment vertical="center"/>
    </xf>
    <xf numFmtId="0" fontId="3" fillId="35" borderId="26" xfId="0" applyFont="1" applyFill="1" applyBorder="1" applyAlignment="1" quotePrefix="1">
      <alignment horizontal="center" vertical="center"/>
    </xf>
    <xf numFmtId="168" fontId="3" fillId="35" borderId="38" xfId="54" applyNumberFormat="1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vertical="center"/>
    </xf>
    <xf numFmtId="4" fontId="4" fillId="0" borderId="48" xfId="0" applyNumberFormat="1" applyFont="1" applyBorder="1" applyAlignment="1">
      <alignment vertical="center"/>
    </xf>
    <xf numFmtId="4" fontId="3" fillId="35" borderId="44" xfId="0" applyNumberFormat="1" applyFont="1" applyFill="1" applyBorder="1" applyAlignment="1">
      <alignment vertical="center"/>
    </xf>
    <xf numFmtId="4" fontId="3" fillId="0" borderId="44" xfId="0" applyNumberFormat="1" applyFont="1" applyBorder="1" applyAlignment="1">
      <alignment vertical="center"/>
    </xf>
    <xf numFmtId="4" fontId="3" fillId="0" borderId="50" xfId="0" applyNumberFormat="1" applyFont="1" applyBorder="1" applyAlignment="1">
      <alignment vertical="center"/>
    </xf>
    <xf numFmtId="0" fontId="16" fillId="0" borderId="47" xfId="0" applyFont="1" applyBorder="1" applyAlignment="1" quotePrefix="1">
      <alignment horizontal="center"/>
    </xf>
    <xf numFmtId="4" fontId="16" fillId="0" borderId="61" xfId="0" applyNumberFormat="1" applyFont="1" applyBorder="1" applyAlignment="1">
      <alignment vertical="center"/>
    </xf>
    <xf numFmtId="4" fontId="4" fillId="0" borderId="56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 vertical="center"/>
    </xf>
    <xf numFmtId="4" fontId="16" fillId="0" borderId="56" xfId="0" applyNumberFormat="1" applyFont="1" applyBorder="1" applyAlignment="1">
      <alignment vertical="center"/>
    </xf>
    <xf numFmtId="4" fontId="11" fillId="0" borderId="46" xfId="0" applyNumberFormat="1" applyFont="1" applyBorder="1" applyAlignment="1">
      <alignment vertical="center"/>
    </xf>
    <xf numFmtId="4" fontId="3" fillId="35" borderId="69" xfId="0" applyNumberFormat="1" applyFont="1" applyFill="1" applyBorder="1" applyAlignment="1">
      <alignment vertical="center"/>
    </xf>
    <xf numFmtId="4" fontId="3" fillId="35" borderId="67" xfId="0" applyNumberFormat="1" applyFont="1" applyFill="1" applyBorder="1" applyAlignment="1">
      <alignment vertical="center"/>
    </xf>
    <xf numFmtId="4" fontId="3" fillId="0" borderId="67" xfId="0" applyNumberFormat="1" applyFont="1" applyBorder="1" applyAlignment="1">
      <alignment vertical="center"/>
    </xf>
    <xf numFmtId="4" fontId="3" fillId="0" borderId="69" xfId="0" applyNumberFormat="1" applyFont="1" applyBorder="1" applyAlignment="1">
      <alignment vertical="center"/>
    </xf>
    <xf numFmtId="4" fontId="3" fillId="0" borderId="70" xfId="0" applyNumberFormat="1" applyFont="1" applyBorder="1" applyAlignment="1">
      <alignment vertical="center"/>
    </xf>
    <xf numFmtId="4" fontId="16" fillId="0" borderId="67" xfId="0" applyNumberFormat="1" applyFont="1" applyBorder="1" applyAlignment="1">
      <alignment vertical="center"/>
    </xf>
    <xf numFmtId="4" fontId="3" fillId="35" borderId="46" xfId="0" applyNumberFormat="1" applyFont="1" applyFill="1" applyBorder="1" applyAlignment="1">
      <alignment vertical="center"/>
    </xf>
    <xf numFmtId="4" fontId="11" fillId="35" borderId="46" xfId="0" applyNumberFormat="1" applyFont="1" applyFill="1" applyBorder="1" applyAlignment="1">
      <alignment vertical="center"/>
    </xf>
    <xf numFmtId="0" fontId="16" fillId="0" borderId="6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4" fontId="16" fillId="0" borderId="46" xfId="0" applyNumberFormat="1" applyFont="1" applyBorder="1" applyAlignment="1">
      <alignment vertical="center"/>
    </xf>
    <xf numFmtId="0" fontId="16" fillId="0" borderId="27" xfId="0" applyFont="1" applyBorder="1" applyAlignment="1">
      <alignment horizontal="center"/>
    </xf>
    <xf numFmtId="4" fontId="16" fillId="0" borderId="50" xfId="0" applyNumberFormat="1" applyFont="1" applyBorder="1" applyAlignment="1">
      <alignment vertical="center"/>
    </xf>
    <xf numFmtId="4" fontId="4" fillId="0" borderId="69" xfId="0" applyNumberFormat="1" applyFont="1" applyBorder="1" applyAlignment="1">
      <alignment vertical="center"/>
    </xf>
    <xf numFmtId="4" fontId="16" fillId="0" borderId="48" xfId="0" applyNumberFormat="1" applyFont="1" applyBorder="1" applyAlignment="1">
      <alignment vertical="center"/>
    </xf>
    <xf numFmtId="0" fontId="16" fillId="0" borderId="17" xfId="0" applyFont="1" applyBorder="1" applyAlignment="1">
      <alignment horizontal="center"/>
    </xf>
    <xf numFmtId="4" fontId="4" fillId="0" borderId="44" xfId="0" applyNumberFormat="1" applyFont="1" applyBorder="1" applyAlignment="1">
      <alignment vertical="center"/>
    </xf>
    <xf numFmtId="4" fontId="4" fillId="0" borderId="67" xfId="0" applyNumberFormat="1" applyFont="1" applyBorder="1" applyAlignment="1">
      <alignment vertical="center"/>
    </xf>
    <xf numFmtId="4" fontId="4" fillId="0" borderId="46" xfId="0" applyNumberFormat="1" applyFont="1" applyBorder="1" applyAlignment="1">
      <alignment vertical="center"/>
    </xf>
    <xf numFmtId="4" fontId="3" fillId="0" borderId="77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35" borderId="11" xfId="0" applyFont="1" applyFill="1" applyBorder="1" applyAlignment="1">
      <alignment horizontal="center" vertical="center"/>
    </xf>
    <xf numFmtId="4" fontId="11" fillId="35" borderId="11" xfId="0" applyNumberFormat="1" applyFont="1" applyFill="1" applyBorder="1" applyAlignment="1">
      <alignment vertical="center"/>
    </xf>
    <xf numFmtId="4" fontId="4" fillId="0" borderId="61" xfId="0" applyNumberFormat="1" applyFont="1" applyBorder="1" applyAlignment="1">
      <alignment vertical="center"/>
    </xf>
    <xf numFmtId="10" fontId="4" fillId="0" borderId="77" xfId="54" applyNumberFormat="1" applyFont="1" applyBorder="1" applyAlignment="1">
      <alignment vertical="center"/>
    </xf>
    <xf numFmtId="0" fontId="3" fillId="35" borderId="78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vertical="center"/>
    </xf>
    <xf numFmtId="4" fontId="3" fillId="35" borderId="79" xfId="0" applyNumberFormat="1" applyFont="1" applyFill="1" applyBorder="1" applyAlignment="1">
      <alignment vertical="center"/>
    </xf>
    <xf numFmtId="4" fontId="3" fillId="35" borderId="80" xfId="0" applyNumberFormat="1" applyFont="1" applyFill="1" applyBorder="1" applyAlignment="1">
      <alignment vertical="center"/>
    </xf>
    <xf numFmtId="168" fontId="3" fillId="35" borderId="12" xfId="54" applyNumberFormat="1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/>
    </xf>
    <xf numFmtId="0" fontId="11" fillId="35" borderId="79" xfId="0" applyFont="1" applyFill="1" applyBorder="1" applyAlignment="1">
      <alignment vertical="center"/>
    </xf>
    <xf numFmtId="168" fontId="11" fillId="35" borderId="81" xfId="54" applyNumberFormat="1" applyFont="1" applyFill="1" applyBorder="1" applyAlignment="1">
      <alignment vertical="center"/>
    </xf>
    <xf numFmtId="0" fontId="3" fillId="35" borderId="63" xfId="0" applyFont="1" applyFill="1" applyBorder="1" applyAlignment="1">
      <alignment horizontal="center"/>
    </xf>
    <xf numFmtId="0" fontId="3" fillId="35" borderId="64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vertical="center"/>
    </xf>
    <xf numFmtId="4" fontId="3" fillId="35" borderId="64" xfId="0" applyNumberFormat="1" applyFont="1" applyFill="1" applyBorder="1" applyAlignment="1">
      <alignment vertical="center"/>
    </xf>
    <xf numFmtId="168" fontId="3" fillId="35" borderId="77" xfId="54" applyNumberFormat="1" applyFont="1" applyFill="1" applyBorder="1" applyAlignment="1">
      <alignment vertical="center"/>
    </xf>
    <xf numFmtId="168" fontId="16" fillId="0" borderId="82" xfId="54" applyNumberFormat="1" applyFont="1" applyBorder="1" applyAlignment="1">
      <alignment vertical="center"/>
    </xf>
    <xf numFmtId="0" fontId="16" fillId="35" borderId="83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168" fontId="16" fillId="35" borderId="67" xfId="54" applyNumberFormat="1" applyFont="1" applyFill="1" applyBorder="1" applyAlignment="1">
      <alignment vertical="center"/>
    </xf>
    <xf numFmtId="0" fontId="11" fillId="35" borderId="57" xfId="0" applyFont="1" applyFill="1" applyBorder="1" applyAlignment="1">
      <alignment horizontal="center" vertical="center"/>
    </xf>
    <xf numFmtId="0" fontId="11" fillId="35" borderId="64" xfId="0" applyFont="1" applyFill="1" applyBorder="1" applyAlignment="1">
      <alignment vertical="center"/>
    </xf>
    <xf numFmtId="168" fontId="11" fillId="35" borderId="84" xfId="54" applyNumberFormat="1" applyFont="1" applyFill="1" applyBorder="1" applyAlignment="1">
      <alignment vertical="center"/>
    </xf>
    <xf numFmtId="0" fontId="57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 vertical="center"/>
    </xf>
    <xf numFmtId="168" fontId="57" fillId="0" borderId="16" xfId="54" applyNumberFormat="1" applyFont="1" applyBorder="1" applyAlignment="1">
      <alignment vertical="center"/>
    </xf>
    <xf numFmtId="168" fontId="16" fillId="0" borderId="85" xfId="54" applyNumberFormat="1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168" fontId="3" fillId="0" borderId="87" xfId="54" applyNumberFormat="1" applyFont="1" applyBorder="1" applyAlignment="1">
      <alignment vertical="center"/>
    </xf>
    <xf numFmtId="4" fontId="4" fillId="0" borderId="88" xfId="0" applyNumberFormat="1" applyFont="1" applyBorder="1" applyAlignment="1">
      <alignment vertical="center"/>
    </xf>
    <xf numFmtId="4" fontId="3" fillId="0" borderId="89" xfId="0" applyNumberFormat="1" applyFont="1" applyBorder="1" applyAlignment="1">
      <alignment vertical="center"/>
    </xf>
    <xf numFmtId="0" fontId="3" fillId="0" borderId="90" xfId="0" applyFont="1" applyBorder="1" applyAlignment="1" quotePrefix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2" xfId="0" applyFont="1" applyBorder="1" applyAlignment="1">
      <alignment vertical="center"/>
    </xf>
    <xf numFmtId="4" fontId="3" fillId="0" borderId="93" xfId="0" applyNumberFormat="1" applyFont="1" applyBorder="1" applyAlignment="1">
      <alignment vertical="center"/>
    </xf>
    <xf numFmtId="4" fontId="4" fillId="0" borderId="91" xfId="0" applyNumberFormat="1" applyFont="1" applyBorder="1" applyAlignment="1">
      <alignment vertical="center"/>
    </xf>
    <xf numFmtId="4" fontId="3" fillId="0" borderId="92" xfId="0" applyNumberFormat="1" applyFont="1" applyBorder="1" applyAlignment="1">
      <alignment vertical="center"/>
    </xf>
    <xf numFmtId="168" fontId="3" fillId="0" borderId="92" xfId="54" applyNumberFormat="1" applyFont="1" applyBorder="1" applyAlignment="1">
      <alignment vertical="center"/>
    </xf>
    <xf numFmtId="0" fontId="3" fillId="0" borderId="94" xfId="0" applyFont="1" applyBorder="1" applyAlignment="1">
      <alignment horizont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 quotePrefix="1">
      <alignment horizontal="center" vertical="center"/>
    </xf>
    <xf numFmtId="0" fontId="3" fillId="0" borderId="95" xfId="0" applyFont="1" applyBorder="1" applyAlignment="1">
      <alignment vertical="center"/>
    </xf>
    <xf numFmtId="4" fontId="3" fillId="0" borderId="95" xfId="0" applyNumberFormat="1" applyFont="1" applyBorder="1" applyAlignment="1">
      <alignment vertical="center"/>
    </xf>
    <xf numFmtId="168" fontId="3" fillId="0" borderId="95" xfId="54" applyNumberFormat="1" applyFont="1" applyBorder="1" applyAlignment="1">
      <alignment vertical="center"/>
    </xf>
    <xf numFmtId="4" fontId="3" fillId="0" borderId="97" xfId="0" applyNumberFormat="1" applyFont="1" applyBorder="1" applyAlignment="1">
      <alignment vertical="center"/>
    </xf>
    <xf numFmtId="4" fontId="3" fillId="0" borderId="98" xfId="0" applyNumberFormat="1" applyFont="1" applyBorder="1" applyAlignment="1">
      <alignment vertical="center"/>
    </xf>
    <xf numFmtId="0" fontId="3" fillId="0" borderId="87" xfId="0" applyFont="1" applyBorder="1" applyAlignment="1" quotePrefix="1">
      <alignment horizontal="center" vertical="center"/>
    </xf>
    <xf numFmtId="4" fontId="11" fillId="0" borderId="87" xfId="0" applyNumberFormat="1" applyFont="1" applyBorder="1" applyAlignment="1">
      <alignment vertical="center"/>
    </xf>
    <xf numFmtId="4" fontId="3" fillId="0" borderId="99" xfId="0" applyNumberFormat="1" applyFont="1" applyBorder="1" applyAlignment="1">
      <alignment vertical="center"/>
    </xf>
    <xf numFmtId="168" fontId="16" fillId="0" borderId="80" xfId="54" applyNumberFormat="1" applyFont="1" applyBorder="1" applyAlignment="1">
      <alignment vertical="center"/>
    </xf>
    <xf numFmtId="0" fontId="3" fillId="0" borderId="100" xfId="0" applyFont="1" applyBorder="1" applyAlignment="1">
      <alignment horizontal="center"/>
    </xf>
    <xf numFmtId="0" fontId="4" fillId="0" borderId="101" xfId="0" applyFont="1" applyBorder="1" applyAlignment="1" quotePrefix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1" xfId="0" applyFont="1" applyBorder="1" applyAlignment="1">
      <alignment vertical="center"/>
    </xf>
    <xf numFmtId="4" fontId="4" fillId="0" borderId="101" xfId="0" applyNumberFormat="1" applyFont="1" applyBorder="1" applyAlignment="1">
      <alignment vertical="center"/>
    </xf>
    <xf numFmtId="168" fontId="4" fillId="0" borderId="101" xfId="54" applyNumberFormat="1" applyFont="1" applyBorder="1" applyAlignment="1">
      <alignment vertical="center"/>
    </xf>
    <xf numFmtId="4" fontId="4" fillId="0" borderId="81" xfId="0" applyNumberFormat="1" applyFont="1" applyBorder="1" applyAlignment="1">
      <alignment vertical="center"/>
    </xf>
    <xf numFmtId="4" fontId="4" fillId="0" borderId="102" xfId="0" applyNumberFormat="1" applyFont="1" applyBorder="1" applyAlignment="1">
      <alignment vertical="center"/>
    </xf>
    <xf numFmtId="4" fontId="4" fillId="0" borderId="103" xfId="0" applyNumberFormat="1" applyFont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44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168" fontId="3" fillId="0" borderId="30" xfId="54" applyNumberFormat="1" applyFont="1" applyBorder="1" applyAlignment="1">
      <alignment vertical="center"/>
    </xf>
    <xf numFmtId="0" fontId="57" fillId="35" borderId="28" xfId="0" applyFont="1" applyFill="1" applyBorder="1" applyAlignment="1">
      <alignment horizontal="center" vertical="center"/>
    </xf>
    <xf numFmtId="0" fontId="57" fillId="35" borderId="28" xfId="0" applyFont="1" applyFill="1" applyBorder="1" applyAlignment="1">
      <alignment vertical="center"/>
    </xf>
    <xf numFmtId="4" fontId="57" fillId="35" borderId="30" xfId="0" applyNumberFormat="1" applyFont="1" applyFill="1" applyBorder="1" applyAlignment="1">
      <alignment vertical="center"/>
    </xf>
    <xf numFmtId="4" fontId="57" fillId="35" borderId="28" xfId="0" applyNumberFormat="1" applyFont="1" applyFill="1" applyBorder="1" applyAlignment="1">
      <alignment vertical="center"/>
    </xf>
    <xf numFmtId="0" fontId="17" fillId="35" borderId="104" xfId="0" applyFont="1" applyFill="1" applyBorder="1" applyAlignment="1">
      <alignment/>
    </xf>
    <xf numFmtId="4" fontId="16" fillId="35" borderId="14" xfId="0" applyNumberFormat="1" applyFont="1" applyFill="1" applyBorder="1" applyAlignment="1">
      <alignment vertical="center"/>
    </xf>
    <xf numFmtId="168" fontId="57" fillId="35" borderId="69" xfId="54" applyNumberFormat="1" applyFont="1" applyFill="1" applyBorder="1" applyAlignment="1">
      <alignment vertical="center"/>
    </xf>
    <xf numFmtId="168" fontId="16" fillId="35" borderId="70" xfId="54" applyNumberFormat="1" applyFont="1" applyFill="1" applyBorder="1" applyAlignment="1">
      <alignment vertical="center"/>
    </xf>
    <xf numFmtId="0" fontId="17" fillId="35" borderId="105" xfId="0" applyFont="1" applyFill="1" applyBorder="1" applyAlignment="1">
      <alignment/>
    </xf>
    <xf numFmtId="0" fontId="4" fillId="35" borderId="31" xfId="0" applyFont="1" applyFill="1" applyBorder="1" applyAlignment="1">
      <alignment horizontal="center"/>
    </xf>
    <xf numFmtId="0" fontId="57" fillId="35" borderId="45" xfId="0" applyFont="1" applyFill="1" applyBorder="1" applyAlignment="1">
      <alignment horizontal="center" vertical="center"/>
    </xf>
    <xf numFmtId="0" fontId="57" fillId="35" borderId="45" xfId="0" applyFont="1" applyFill="1" applyBorder="1" applyAlignment="1">
      <alignment vertical="center"/>
    </xf>
    <xf numFmtId="4" fontId="57" fillId="35" borderId="45" xfId="0" applyNumberFormat="1" applyFont="1" applyFill="1" applyBorder="1" applyAlignment="1">
      <alignment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vertical="center"/>
    </xf>
    <xf numFmtId="0" fontId="11" fillId="35" borderId="106" xfId="0" applyFont="1" applyFill="1" applyBorder="1" applyAlignment="1">
      <alignment horizontal="center"/>
    </xf>
    <xf numFmtId="0" fontId="11" fillId="35" borderId="33" xfId="0" applyFont="1" applyFill="1" applyBorder="1" applyAlignment="1">
      <alignment vertical="center"/>
    </xf>
    <xf numFmtId="0" fontId="11" fillId="35" borderId="14" xfId="0" applyFont="1" applyFill="1" applyBorder="1" applyAlignment="1">
      <alignment horizontal="center" vertical="center"/>
    </xf>
    <xf numFmtId="168" fontId="11" fillId="35" borderId="69" xfId="54" applyNumberFormat="1" applyFont="1" applyFill="1" applyBorder="1" applyAlignment="1">
      <alignment vertical="center"/>
    </xf>
    <xf numFmtId="0" fontId="0" fillId="35" borderId="72" xfId="0" applyFill="1" applyBorder="1" applyAlignment="1">
      <alignment/>
    </xf>
    <xf numFmtId="0" fontId="0" fillId="35" borderId="104" xfId="0" applyFill="1" applyBorder="1" applyAlignment="1">
      <alignment/>
    </xf>
    <xf numFmtId="168" fontId="3" fillId="0" borderId="43" xfId="54" applyNumberFormat="1" applyFont="1" applyBorder="1" applyAlignment="1">
      <alignment vertical="center"/>
    </xf>
    <xf numFmtId="0" fontId="3" fillId="0" borderId="31" xfId="0" applyFont="1" applyBorder="1" applyAlignment="1">
      <alignment horizontal="center"/>
    </xf>
    <xf numFmtId="0" fontId="0" fillId="0" borderId="104" xfId="0" applyBorder="1" applyAlignment="1">
      <alignment/>
    </xf>
    <xf numFmtId="0" fontId="58" fillId="0" borderId="32" xfId="0" applyFont="1" applyBorder="1" applyAlignment="1">
      <alignment horizontal="center"/>
    </xf>
    <xf numFmtId="0" fontId="58" fillId="0" borderId="33" xfId="0" applyFont="1" applyBorder="1" applyAlignment="1">
      <alignment horizontal="center" vertical="center"/>
    </xf>
    <xf numFmtId="4" fontId="58" fillId="0" borderId="56" xfId="0" applyNumberFormat="1" applyFont="1" applyBorder="1" applyAlignment="1">
      <alignment vertical="center"/>
    </xf>
    <xf numFmtId="0" fontId="57" fillId="0" borderId="19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7" fillId="0" borderId="45" xfId="0" applyFont="1" applyBorder="1" applyAlignment="1">
      <alignment horizontal="center" vertical="center"/>
    </xf>
    <xf numFmtId="0" fontId="57" fillId="0" borderId="45" xfId="0" applyFont="1" applyBorder="1" applyAlignment="1">
      <alignment vertical="center"/>
    </xf>
    <xf numFmtId="4" fontId="57" fillId="0" borderId="20" xfId="0" applyNumberFormat="1" applyFont="1" applyBorder="1" applyAlignment="1">
      <alignment vertical="center"/>
    </xf>
    <xf numFmtId="4" fontId="57" fillId="0" borderId="16" xfId="0" applyNumberFormat="1" applyFont="1" applyBorder="1" applyAlignment="1">
      <alignment vertical="center"/>
    </xf>
    <xf numFmtId="4" fontId="57" fillId="0" borderId="45" xfId="0" applyNumberFormat="1" applyFont="1" applyBorder="1" applyAlignment="1">
      <alignment vertical="center"/>
    </xf>
    <xf numFmtId="4" fontId="57" fillId="0" borderId="67" xfId="0" applyNumberFormat="1" applyFont="1" applyBorder="1" applyAlignment="1">
      <alignment vertical="center"/>
    </xf>
    <xf numFmtId="4" fontId="57" fillId="0" borderId="48" xfId="0" applyNumberFormat="1" applyFont="1" applyBorder="1" applyAlignment="1">
      <alignment vertical="center"/>
    </xf>
    <xf numFmtId="0" fontId="17" fillId="0" borderId="72" xfId="0" applyFont="1" applyBorder="1" applyAlignment="1">
      <alignment/>
    </xf>
    <xf numFmtId="0" fontId="58" fillId="0" borderId="39" xfId="0" applyFont="1" applyBorder="1" applyAlignment="1">
      <alignment vertical="center"/>
    </xf>
    <xf numFmtId="4" fontId="58" fillId="0" borderId="39" xfId="0" applyNumberFormat="1" applyFont="1" applyBorder="1" applyAlignment="1">
      <alignment vertical="center"/>
    </xf>
    <xf numFmtId="0" fontId="4" fillId="0" borderId="45" xfId="0" applyFont="1" applyBorder="1" applyAlignment="1" quotePrefix="1">
      <alignment horizontal="center" vertical="center"/>
    </xf>
    <xf numFmtId="4" fontId="3" fillId="0" borderId="107" xfId="0" applyNumberFormat="1" applyFont="1" applyBorder="1" applyAlignment="1">
      <alignment vertical="center"/>
    </xf>
    <xf numFmtId="4" fontId="3" fillId="0" borderId="108" xfId="0" applyNumberFormat="1" applyFont="1" applyBorder="1" applyAlignment="1">
      <alignment vertical="center"/>
    </xf>
    <xf numFmtId="4" fontId="3" fillId="0" borderId="109" xfId="0" applyNumberFormat="1" applyFont="1" applyBorder="1" applyAlignment="1">
      <alignment vertical="center"/>
    </xf>
    <xf numFmtId="4" fontId="3" fillId="0" borderId="110" xfId="0" applyNumberFormat="1" applyFont="1" applyBorder="1" applyAlignment="1">
      <alignment vertical="center"/>
    </xf>
    <xf numFmtId="0" fontId="4" fillId="0" borderId="76" xfId="0" applyFont="1" applyBorder="1" applyAlignment="1">
      <alignment horizontal="center" vertical="center"/>
    </xf>
    <xf numFmtId="168" fontId="4" fillId="0" borderId="72" xfId="54" applyNumberFormat="1" applyFont="1" applyBorder="1" applyAlignment="1">
      <alignment vertical="center"/>
    </xf>
    <xf numFmtId="168" fontId="3" fillId="0" borderId="45" xfId="54" applyNumberFormat="1" applyFont="1" applyBorder="1" applyAlignment="1">
      <alignment vertical="center"/>
    </xf>
    <xf numFmtId="0" fontId="16" fillId="0" borderId="10" xfId="0" applyFont="1" applyBorder="1" applyAlignment="1">
      <alignment horizontal="center"/>
    </xf>
    <xf numFmtId="0" fontId="19" fillId="0" borderId="11" xfId="0" applyFont="1" applyBorder="1" applyAlignment="1">
      <alignment vertical="center"/>
    </xf>
    <xf numFmtId="4" fontId="57" fillId="0" borderId="24" xfId="0" applyNumberFormat="1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4" fillId="0" borderId="47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168" fontId="4" fillId="0" borderId="71" xfId="54" applyNumberFormat="1" applyFont="1" applyBorder="1" applyAlignment="1">
      <alignment vertical="center"/>
    </xf>
    <xf numFmtId="4" fontId="3" fillId="0" borderId="102" xfId="0" applyNumberFormat="1" applyFont="1" applyBorder="1" applyAlignment="1">
      <alignment vertical="center"/>
    </xf>
    <xf numFmtId="0" fontId="3" fillId="0" borderId="111" xfId="0" applyFont="1" applyBorder="1" applyAlignment="1" quotePrefix="1">
      <alignment horizontal="center" vertical="center"/>
    </xf>
    <xf numFmtId="0" fontId="3" fillId="0" borderId="112" xfId="0" applyFont="1" applyBorder="1" applyAlignment="1">
      <alignment vertical="center"/>
    </xf>
    <xf numFmtId="4" fontId="4" fillId="0" borderId="113" xfId="0" applyNumberFormat="1" applyFont="1" applyBorder="1" applyAlignment="1">
      <alignment vertical="center"/>
    </xf>
    <xf numFmtId="168" fontId="10" fillId="34" borderId="16" xfId="54" applyNumberFormat="1" applyFont="1" applyFill="1" applyBorder="1" applyAlignment="1">
      <alignment vertical="center"/>
    </xf>
    <xf numFmtId="4" fontId="10" fillId="34" borderId="67" xfId="0" applyNumberFormat="1" applyFont="1" applyFill="1" applyBorder="1" applyAlignment="1">
      <alignment vertical="center"/>
    </xf>
    <xf numFmtId="168" fontId="4" fillId="0" borderId="114" xfId="54" applyNumberFormat="1" applyFont="1" applyBorder="1" applyAlignment="1">
      <alignment vertical="center"/>
    </xf>
    <xf numFmtId="4" fontId="4" fillId="0" borderId="115" xfId="0" applyNumberFormat="1" applyFont="1" applyBorder="1" applyAlignment="1">
      <alignment vertical="center"/>
    </xf>
    <xf numFmtId="0" fontId="3" fillId="0" borderId="47" xfId="0" applyFont="1" applyBorder="1" applyAlignment="1">
      <alignment horizontal="center"/>
    </xf>
    <xf numFmtId="0" fontId="21" fillId="34" borderId="116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4" fillId="0" borderId="117" xfId="0" applyFont="1" applyBorder="1" applyAlignment="1">
      <alignment vertical="center"/>
    </xf>
    <xf numFmtId="4" fontId="4" fillId="0" borderId="117" xfId="0" applyNumberFormat="1" applyFont="1" applyBorder="1" applyAlignment="1">
      <alignment vertical="center"/>
    </xf>
    <xf numFmtId="168" fontId="4" fillId="0" borderId="117" xfId="54" applyNumberFormat="1" applyFont="1" applyBorder="1" applyAlignment="1">
      <alignment vertical="center"/>
    </xf>
    <xf numFmtId="0" fontId="3" fillId="0" borderId="34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3" fillId="0" borderId="64" xfId="0" applyFont="1" applyBorder="1" applyAlignment="1" quotePrefix="1">
      <alignment horizontal="center" vertical="center"/>
    </xf>
    <xf numFmtId="168" fontId="3" fillId="0" borderId="64" xfId="54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79" xfId="0" applyFont="1" applyBorder="1" applyAlignment="1">
      <alignment vertical="center"/>
    </xf>
    <xf numFmtId="4" fontId="4" fillId="0" borderId="79" xfId="0" applyNumberFormat="1" applyFont="1" applyBorder="1" applyAlignment="1">
      <alignment vertical="center"/>
    </xf>
    <xf numFmtId="168" fontId="4" fillId="0" borderId="11" xfId="54" applyNumberFormat="1" applyFont="1" applyBorder="1" applyAlignment="1">
      <alignment vertical="center"/>
    </xf>
    <xf numFmtId="0" fontId="16" fillId="0" borderId="116" xfId="0" applyFont="1" applyBorder="1" applyAlignment="1">
      <alignment horizontal="center"/>
    </xf>
    <xf numFmtId="0" fontId="16" fillId="0" borderId="52" xfId="0" applyFont="1" applyBorder="1" applyAlignment="1">
      <alignment horizontal="center" vertical="center"/>
    </xf>
    <xf numFmtId="0" fontId="16" fillId="0" borderId="52" xfId="0" applyFont="1" applyBorder="1" applyAlignment="1">
      <alignment vertical="center"/>
    </xf>
    <xf numFmtId="4" fontId="16" fillId="0" borderId="52" xfId="0" applyNumberFormat="1" applyFont="1" applyBorder="1" applyAlignment="1">
      <alignment vertical="center"/>
    </xf>
    <xf numFmtId="168" fontId="16" fillId="0" borderId="57" xfId="54" applyNumberFormat="1" applyFont="1" applyBorder="1" applyAlignment="1">
      <alignment vertical="center"/>
    </xf>
    <xf numFmtId="4" fontId="16" fillId="0" borderId="120" xfId="0" applyNumberFormat="1" applyFont="1" applyBorder="1" applyAlignment="1">
      <alignment vertic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 vertical="center"/>
    </xf>
    <xf numFmtId="168" fontId="4" fillId="0" borderId="79" xfId="54" applyNumberFormat="1" applyFont="1" applyBorder="1" applyAlignment="1">
      <alignment vertic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4" fontId="4" fillId="0" borderId="60" xfId="0" applyNumberFormat="1" applyFont="1" applyBorder="1" applyAlignment="1">
      <alignment vertical="center"/>
    </xf>
    <xf numFmtId="168" fontId="3" fillId="0" borderId="52" xfId="54" applyNumberFormat="1" applyFont="1" applyBorder="1" applyAlignment="1">
      <alignment vertic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 vertical="center"/>
    </xf>
    <xf numFmtId="0" fontId="3" fillId="0" borderId="79" xfId="0" applyFont="1" applyBorder="1" applyAlignment="1">
      <alignment vertical="center"/>
    </xf>
    <xf numFmtId="4" fontId="3" fillId="0" borderId="79" xfId="0" applyNumberFormat="1" applyFont="1" applyBorder="1" applyAlignment="1">
      <alignment vertical="center"/>
    </xf>
    <xf numFmtId="168" fontId="3" fillId="0" borderId="79" xfId="54" applyNumberFormat="1" applyFont="1" applyBorder="1" applyAlignment="1">
      <alignment vertical="center"/>
    </xf>
    <xf numFmtId="4" fontId="3" fillId="0" borderId="121" xfId="0" applyNumberFormat="1" applyFont="1" applyBorder="1" applyAlignment="1">
      <alignment vertical="center"/>
    </xf>
    <xf numFmtId="0" fontId="16" fillId="0" borderId="31" xfId="0" applyFont="1" applyBorder="1" applyAlignment="1">
      <alignment horizontal="center"/>
    </xf>
    <xf numFmtId="4" fontId="57" fillId="0" borderId="102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/>
    </xf>
    <xf numFmtId="0" fontId="3" fillId="0" borderId="76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vertical="center"/>
    </xf>
    <xf numFmtId="4" fontId="3" fillId="35" borderId="58" xfId="0" applyNumberFormat="1" applyFont="1" applyFill="1" applyBorder="1" applyAlignment="1">
      <alignment vertical="center"/>
    </xf>
    <xf numFmtId="168" fontId="3" fillId="35" borderId="58" xfId="54" applyNumberFormat="1" applyFont="1" applyFill="1" applyBorder="1" applyAlignment="1">
      <alignment vertical="center"/>
    </xf>
    <xf numFmtId="4" fontId="3" fillId="35" borderId="84" xfId="0" applyNumberFormat="1" applyFont="1" applyFill="1" applyBorder="1" applyAlignment="1">
      <alignment vertical="center"/>
    </xf>
    <xf numFmtId="0" fontId="16" fillId="0" borderId="122" xfId="0" applyFont="1" applyBorder="1" applyAlignment="1">
      <alignment horizontal="center"/>
    </xf>
    <xf numFmtId="0" fontId="16" fillId="0" borderId="123" xfId="0" applyFont="1" applyBorder="1" applyAlignment="1">
      <alignment horizontal="center" vertical="center"/>
    </xf>
    <xf numFmtId="0" fontId="16" fillId="0" borderId="123" xfId="0" applyFont="1" applyBorder="1" applyAlignment="1">
      <alignment vertical="center"/>
    </xf>
    <xf numFmtId="4" fontId="16" fillId="0" borderId="123" xfId="0" applyNumberFormat="1" applyFont="1" applyBorder="1" applyAlignment="1">
      <alignment vertical="center"/>
    </xf>
    <xf numFmtId="168" fontId="16" fillId="0" borderId="123" xfId="54" applyNumberFormat="1" applyFont="1" applyBorder="1" applyAlignment="1">
      <alignment vertical="center"/>
    </xf>
    <xf numFmtId="4" fontId="16" fillId="0" borderId="82" xfId="0" applyNumberFormat="1" applyFont="1" applyBorder="1" applyAlignment="1">
      <alignment vertical="center"/>
    </xf>
    <xf numFmtId="0" fontId="3" fillId="0" borderId="124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 quotePrefix="1">
      <alignment horizontal="center" vertical="center"/>
    </xf>
    <xf numFmtId="4" fontId="4" fillId="0" borderId="52" xfId="0" applyNumberFormat="1" applyFont="1" applyBorder="1" applyAlignment="1">
      <alignment vertical="center"/>
    </xf>
    <xf numFmtId="168" fontId="4" fillId="0" borderId="125" xfId="54" applyNumberFormat="1" applyFont="1" applyBorder="1" applyAlignment="1">
      <alignment vertical="center"/>
    </xf>
    <xf numFmtId="4" fontId="4" fillId="0" borderId="120" xfId="0" applyNumberFormat="1" applyFont="1" applyBorder="1" applyAlignment="1">
      <alignment vertical="center"/>
    </xf>
    <xf numFmtId="168" fontId="3" fillId="0" borderId="126" xfId="54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4" fontId="3" fillId="0" borderId="64" xfId="0" applyNumberFormat="1" applyFont="1" applyBorder="1" applyAlignment="1">
      <alignment vertical="center"/>
    </xf>
    <xf numFmtId="4" fontId="3" fillId="0" borderId="84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68" fontId="3" fillId="0" borderId="11" xfId="54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80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59" fillId="0" borderId="116" xfId="0" applyFont="1" applyBorder="1" applyAlignment="1">
      <alignment horizontal="center"/>
    </xf>
    <xf numFmtId="0" fontId="59" fillId="0" borderId="52" xfId="0" applyFont="1" applyBorder="1" applyAlignment="1">
      <alignment horizontal="center" vertical="center"/>
    </xf>
    <xf numFmtId="0" fontId="58" fillId="0" borderId="52" xfId="0" applyFont="1" applyBorder="1" applyAlignment="1">
      <alignment vertical="center"/>
    </xf>
    <xf numFmtId="4" fontId="59" fillId="0" borderId="51" xfId="0" applyNumberFormat="1" applyFont="1" applyBorder="1" applyAlignment="1">
      <alignment vertical="center"/>
    </xf>
    <xf numFmtId="4" fontId="59" fillId="0" borderId="120" xfId="0" applyNumberFormat="1" applyFont="1" applyBorder="1" applyAlignment="1">
      <alignment vertical="center"/>
    </xf>
    <xf numFmtId="0" fontId="59" fillId="0" borderId="65" xfId="0" applyFont="1" applyBorder="1" applyAlignment="1">
      <alignment horizontal="center"/>
    </xf>
    <xf numFmtId="0" fontId="59" fillId="0" borderId="66" xfId="0" applyFont="1" applyBorder="1" applyAlignment="1">
      <alignment horizontal="center" vertical="center"/>
    </xf>
    <xf numFmtId="0" fontId="58" fillId="0" borderId="66" xfId="0" applyFont="1" applyBorder="1" applyAlignment="1">
      <alignment vertical="center"/>
    </xf>
    <xf numFmtId="4" fontId="59" fillId="0" borderId="127" xfId="0" applyNumberFormat="1" applyFont="1" applyBorder="1" applyAlignment="1">
      <alignment vertical="center"/>
    </xf>
    <xf numFmtId="4" fontId="59" fillId="0" borderId="66" xfId="0" applyNumberFormat="1" applyFont="1" applyBorder="1" applyAlignment="1">
      <alignment vertical="center"/>
    </xf>
    <xf numFmtId="168" fontId="59" fillId="0" borderId="127" xfId="54" applyNumberFormat="1" applyFont="1" applyBorder="1" applyAlignment="1">
      <alignment vertical="center"/>
    </xf>
    <xf numFmtId="4" fontId="59" fillId="0" borderId="82" xfId="0" applyNumberFormat="1" applyFont="1" applyBorder="1" applyAlignment="1">
      <alignment vertical="center"/>
    </xf>
    <xf numFmtId="0" fontId="3" fillId="35" borderId="128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vertical="center"/>
    </xf>
    <xf numFmtId="4" fontId="3" fillId="35" borderId="39" xfId="0" applyNumberFormat="1" applyFont="1" applyFill="1" applyBorder="1" applyAlignment="1">
      <alignment vertical="center"/>
    </xf>
    <xf numFmtId="4" fontId="3" fillId="35" borderId="71" xfId="0" applyNumberFormat="1" applyFont="1" applyFill="1" applyBorder="1" applyAlignment="1">
      <alignment vertical="center"/>
    </xf>
    <xf numFmtId="0" fontId="4" fillId="0" borderId="126" xfId="0" applyFont="1" applyBorder="1" applyAlignment="1">
      <alignment horizontal="center"/>
    </xf>
    <xf numFmtId="0" fontId="4" fillId="0" borderId="118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133"/>
  <sheetViews>
    <sheetView tabSelected="1" view="pageLayout" zoomScaleSheetLayoutView="75" workbookViewId="0" topLeftCell="A1">
      <selection activeCell="J34" sqref="J34"/>
    </sheetView>
  </sheetViews>
  <sheetFormatPr defaultColWidth="9.00390625" defaultRowHeight="12.75"/>
  <cols>
    <col min="1" max="1" width="5.00390625" style="68" customWidth="1"/>
    <col min="2" max="2" width="7.375" style="68" customWidth="1"/>
    <col min="3" max="3" width="57.375" style="0" customWidth="1"/>
    <col min="4" max="4" width="14.625" style="0" customWidth="1"/>
    <col min="5" max="5" width="15.25390625" style="0" customWidth="1"/>
    <col min="6" max="6" width="11.125" style="0" customWidth="1"/>
  </cols>
  <sheetData>
    <row r="1" spans="1:6" ht="15">
      <c r="A1" s="224"/>
      <c r="B1" s="631" t="s">
        <v>244</v>
      </c>
      <c r="C1" s="631"/>
      <c r="D1" s="631"/>
      <c r="E1" s="631"/>
      <c r="F1" s="225"/>
    </row>
    <row r="2" spans="1:6" ht="19.5" thickBot="1">
      <c r="A2" s="226"/>
      <c r="B2" s="227"/>
      <c r="C2" s="228"/>
      <c r="D2" s="228"/>
      <c r="E2" s="227"/>
      <c r="F2" s="229" t="s">
        <v>0</v>
      </c>
    </row>
    <row r="3" spans="1:6" s="7" customFormat="1" ht="70.5" customHeight="1">
      <c r="A3" s="1" t="s">
        <v>1</v>
      </c>
      <c r="B3" s="2" t="s">
        <v>2</v>
      </c>
      <c r="C3" s="3" t="s">
        <v>4</v>
      </c>
      <c r="D3" s="4" t="s">
        <v>149</v>
      </c>
      <c r="E3" s="5" t="s">
        <v>245</v>
      </c>
      <c r="F3" s="6" t="s">
        <v>150</v>
      </c>
    </row>
    <row r="4" spans="1:6" s="8" customFormat="1" ht="11.25" customHeight="1" thickBot="1">
      <c r="A4" s="369">
        <v>1</v>
      </c>
      <c r="B4" s="370">
        <v>2</v>
      </c>
      <c r="C4" s="370">
        <v>4</v>
      </c>
      <c r="D4" s="370">
        <v>5</v>
      </c>
      <c r="E4" s="370">
        <v>6</v>
      </c>
      <c r="F4" s="230">
        <v>7</v>
      </c>
    </row>
    <row r="5" spans="1:6" s="158" customFormat="1" ht="16.5" customHeight="1">
      <c r="A5" s="154" t="s">
        <v>5</v>
      </c>
      <c r="B5" s="155"/>
      <c r="C5" s="156" t="s">
        <v>6</v>
      </c>
      <c r="D5" s="157">
        <f>SUM(D6:D8)</f>
        <v>3523803.35</v>
      </c>
      <c r="E5" s="157">
        <f>SUM(E6:E8)</f>
        <v>403847.79</v>
      </c>
      <c r="F5" s="422">
        <f>E5/D5</f>
        <v>0.11460565471112341</v>
      </c>
    </row>
    <row r="6" spans="1:6" s="99" customFormat="1" ht="18" customHeight="1">
      <c r="A6" s="95"/>
      <c r="B6" s="96" t="s">
        <v>154</v>
      </c>
      <c r="C6" s="97" t="s">
        <v>155</v>
      </c>
      <c r="D6" s="98">
        <v>3125334</v>
      </c>
      <c r="E6" s="98">
        <v>20740</v>
      </c>
      <c r="F6" s="268">
        <f>E6/D6</f>
        <v>0.006636090734622284</v>
      </c>
    </row>
    <row r="7" spans="1:6" s="99" customFormat="1" ht="17.25" customHeight="1">
      <c r="A7" s="100"/>
      <c r="B7" s="101" t="s">
        <v>156</v>
      </c>
      <c r="C7" s="102" t="s">
        <v>157</v>
      </c>
      <c r="D7" s="103">
        <v>24150</v>
      </c>
      <c r="E7" s="103">
        <v>8789.61</v>
      </c>
      <c r="F7" s="104">
        <f>E7/D7</f>
        <v>0.36395900621118016</v>
      </c>
    </row>
    <row r="8" spans="1:6" s="99" customFormat="1" ht="19.5" customHeight="1">
      <c r="A8" s="182"/>
      <c r="B8" s="183" t="s">
        <v>158</v>
      </c>
      <c r="C8" s="184" t="s">
        <v>8</v>
      </c>
      <c r="D8" s="116">
        <v>374319.35</v>
      </c>
      <c r="E8" s="116">
        <v>374318.18</v>
      </c>
      <c r="F8" s="125">
        <f>E8/D8</f>
        <v>0.9999968743266946</v>
      </c>
    </row>
    <row r="9" spans="1:6" s="159" customFormat="1" ht="16.5" customHeight="1">
      <c r="A9" s="160">
        <v>600</v>
      </c>
      <c r="B9" s="161"/>
      <c r="C9" s="162" t="s">
        <v>22</v>
      </c>
      <c r="D9" s="163">
        <f>SUM(D10:D11)</f>
        <v>5736494</v>
      </c>
      <c r="E9" s="163">
        <f>SUM(E10:E11)</f>
        <v>1426705.14</v>
      </c>
      <c r="F9" s="238">
        <f>E9/D9</f>
        <v>0.24870681290697766</v>
      </c>
    </row>
    <row r="10" spans="1:6" s="141" customFormat="1" ht="16.5" customHeight="1">
      <c r="A10" s="258"/>
      <c r="B10" s="143">
        <v>60013</v>
      </c>
      <c r="C10" s="144" t="s">
        <v>188</v>
      </c>
      <c r="D10" s="152">
        <v>1310444</v>
      </c>
      <c r="E10" s="153">
        <v>0</v>
      </c>
      <c r="F10" s="270">
        <f aca="true" t="shared" si="0" ref="F10:F25">E10/D10</f>
        <v>0</v>
      </c>
    </row>
    <row r="11" spans="1:6" s="99" customFormat="1" ht="18.75" customHeight="1">
      <c r="A11" s="120"/>
      <c r="B11" s="121">
        <v>60016</v>
      </c>
      <c r="C11" s="122" t="s">
        <v>23</v>
      </c>
      <c r="D11" s="123">
        <v>4426050</v>
      </c>
      <c r="E11" s="124">
        <v>1426705.14</v>
      </c>
      <c r="F11" s="268">
        <f t="shared" si="0"/>
        <v>0.3223427525671874</v>
      </c>
    </row>
    <row r="12" spans="1:7" s="159" customFormat="1" ht="18" customHeight="1">
      <c r="A12" s="160">
        <v>700</v>
      </c>
      <c r="B12" s="161"/>
      <c r="C12" s="162" t="s">
        <v>27</v>
      </c>
      <c r="D12" s="163">
        <f>SUM(D13:D13)</f>
        <v>2138599</v>
      </c>
      <c r="E12" s="163">
        <f>SUM(E13:E13)</f>
        <v>990227.42</v>
      </c>
      <c r="F12" s="238">
        <f t="shared" si="0"/>
        <v>0.46302622417760414</v>
      </c>
      <c r="G12" s="480"/>
    </row>
    <row r="13" spans="1:6" s="99" customFormat="1" ht="17.25" customHeight="1">
      <c r="A13" s="120"/>
      <c r="B13" s="151">
        <v>70005</v>
      </c>
      <c r="C13" s="122" t="s">
        <v>28</v>
      </c>
      <c r="D13" s="111">
        <v>2138599</v>
      </c>
      <c r="E13" s="123">
        <v>990227.42</v>
      </c>
      <c r="F13" s="268">
        <f t="shared" si="0"/>
        <v>0.46302622417760414</v>
      </c>
    </row>
    <row r="14" spans="1:6" s="165" customFormat="1" ht="19.5" customHeight="1">
      <c r="A14" s="423">
        <v>710</v>
      </c>
      <c r="B14" s="272"/>
      <c r="C14" s="273" t="s">
        <v>41</v>
      </c>
      <c r="D14" s="274">
        <f>SUM(D15:D17)</f>
        <v>609500</v>
      </c>
      <c r="E14" s="274">
        <f>SUM(E15:E17)</f>
        <v>88059.95</v>
      </c>
      <c r="F14" s="238">
        <f t="shared" si="0"/>
        <v>0.14447899917965545</v>
      </c>
    </row>
    <row r="15" spans="1:6" s="99" customFormat="1" ht="23.25" customHeight="1">
      <c r="A15" s="95"/>
      <c r="B15" s="96">
        <v>71004</v>
      </c>
      <c r="C15" s="97" t="s">
        <v>159</v>
      </c>
      <c r="D15" s="98">
        <v>480500</v>
      </c>
      <c r="E15" s="98">
        <v>41028</v>
      </c>
      <c r="F15" s="270">
        <f t="shared" si="0"/>
        <v>0.08538605619146722</v>
      </c>
    </row>
    <row r="16" spans="1:6" s="99" customFormat="1" ht="21.75" customHeight="1">
      <c r="A16" s="100"/>
      <c r="B16" s="101">
        <v>71014</v>
      </c>
      <c r="C16" s="102" t="s">
        <v>160</v>
      </c>
      <c r="D16" s="103">
        <v>20000</v>
      </c>
      <c r="E16" s="103">
        <v>8473.2</v>
      </c>
      <c r="F16" s="256">
        <f t="shared" si="0"/>
        <v>0.42366000000000004</v>
      </c>
    </row>
    <row r="17" spans="1:6" s="99" customFormat="1" ht="20.25" customHeight="1">
      <c r="A17" s="112"/>
      <c r="B17" s="183">
        <v>71035</v>
      </c>
      <c r="C17" s="184" t="s">
        <v>42</v>
      </c>
      <c r="D17" s="116">
        <v>109000</v>
      </c>
      <c r="E17" s="116">
        <v>38558.75</v>
      </c>
      <c r="F17" s="125">
        <f t="shared" si="0"/>
        <v>0.35375</v>
      </c>
    </row>
    <row r="18" spans="1:7" s="159" customFormat="1" ht="19.5" customHeight="1">
      <c r="A18" s="160">
        <v>750</v>
      </c>
      <c r="B18" s="161"/>
      <c r="C18" s="162" t="s">
        <v>46</v>
      </c>
      <c r="D18" s="163">
        <f>SUM(D19:D25)</f>
        <v>5388712</v>
      </c>
      <c r="E18" s="163">
        <f>SUM(E19:E25)</f>
        <v>2727443.96</v>
      </c>
      <c r="F18" s="238">
        <f t="shared" si="0"/>
        <v>0.5061402353660763</v>
      </c>
      <c r="G18" s="166"/>
    </row>
    <row r="19" spans="1:6" s="99" customFormat="1" ht="19.5" customHeight="1">
      <c r="A19" s="120"/>
      <c r="B19" s="121">
        <v>75011</v>
      </c>
      <c r="C19" s="122" t="s">
        <v>47</v>
      </c>
      <c r="D19" s="123">
        <v>441158</v>
      </c>
      <c r="E19" s="124">
        <v>225128.21</v>
      </c>
      <c r="F19" s="270">
        <f t="shared" si="0"/>
        <v>0.5103119743946612</v>
      </c>
    </row>
    <row r="20" spans="1:6" s="99" customFormat="1" ht="19.5" customHeight="1">
      <c r="A20" s="120"/>
      <c r="B20" s="121">
        <v>75022</v>
      </c>
      <c r="C20" s="122" t="s">
        <v>161</v>
      </c>
      <c r="D20" s="123">
        <v>317500</v>
      </c>
      <c r="E20" s="124">
        <v>146518.01</v>
      </c>
      <c r="F20" s="104">
        <f t="shared" si="0"/>
        <v>0.4614740472440945</v>
      </c>
    </row>
    <row r="21" spans="1:6" s="99" customFormat="1" ht="19.5" customHeight="1">
      <c r="A21" s="126"/>
      <c r="B21" s="127">
        <v>75023</v>
      </c>
      <c r="C21" s="128" t="s">
        <v>53</v>
      </c>
      <c r="D21" s="129">
        <v>4409693</v>
      </c>
      <c r="E21" s="103">
        <v>2236128.1</v>
      </c>
      <c r="F21" s="104">
        <f t="shared" si="0"/>
        <v>0.5070938271666531</v>
      </c>
    </row>
    <row r="22" spans="1:6" s="99" customFormat="1" ht="19.5" customHeight="1">
      <c r="A22" s="126"/>
      <c r="B22" s="127">
        <v>75056</v>
      </c>
      <c r="C22" s="128" t="s">
        <v>246</v>
      </c>
      <c r="D22" s="129">
        <v>361</v>
      </c>
      <c r="E22" s="103">
        <v>360.48</v>
      </c>
      <c r="F22" s="256">
        <f t="shared" si="0"/>
        <v>0.9985595567867036</v>
      </c>
    </row>
    <row r="23" spans="1:6" s="99" customFormat="1" ht="19.5" customHeight="1">
      <c r="A23" s="126"/>
      <c r="B23" s="127">
        <v>75058</v>
      </c>
      <c r="C23" s="128" t="s">
        <v>162</v>
      </c>
      <c r="D23" s="129">
        <v>28963</v>
      </c>
      <c r="E23" s="103">
        <v>10309.54</v>
      </c>
      <c r="F23" s="125">
        <f t="shared" si="0"/>
        <v>0.3559555294686324</v>
      </c>
    </row>
    <row r="24" spans="1:6" s="99" customFormat="1" ht="19.5" customHeight="1">
      <c r="A24" s="126"/>
      <c r="B24" s="127">
        <v>75075</v>
      </c>
      <c r="C24" s="128" t="s">
        <v>56</v>
      </c>
      <c r="D24" s="129">
        <v>91037</v>
      </c>
      <c r="E24" s="103">
        <v>76864.82</v>
      </c>
      <c r="F24" s="104">
        <f t="shared" si="0"/>
        <v>0.8443250546481101</v>
      </c>
    </row>
    <row r="25" spans="1:6" s="99" customFormat="1" ht="19.5" customHeight="1">
      <c r="A25" s="112"/>
      <c r="B25" s="113">
        <v>75095</v>
      </c>
      <c r="C25" s="114" t="s">
        <v>8</v>
      </c>
      <c r="D25" s="115">
        <v>100000</v>
      </c>
      <c r="E25" s="116">
        <v>32134.8</v>
      </c>
      <c r="F25" s="271">
        <f t="shared" si="0"/>
        <v>0.32134799999999997</v>
      </c>
    </row>
    <row r="26" spans="1:6" s="159" customFormat="1" ht="19.5" customHeight="1">
      <c r="A26" s="239">
        <v>751</v>
      </c>
      <c r="B26" s="191"/>
      <c r="C26" s="192" t="s">
        <v>60</v>
      </c>
      <c r="D26" s="193"/>
      <c r="E26" s="193"/>
      <c r="F26" s="171"/>
    </row>
    <row r="27" spans="1:6" s="159" customFormat="1" ht="19.5" customHeight="1">
      <c r="A27" s="240"/>
      <c r="B27" s="194"/>
      <c r="C27" s="195" t="s">
        <v>163</v>
      </c>
      <c r="D27" s="181">
        <f>SUM(D29:D31)</f>
        <v>63183</v>
      </c>
      <c r="E27" s="477">
        <f>SUM(E29:E31)</f>
        <v>30741.03</v>
      </c>
      <c r="F27" s="241">
        <f>E27/D27</f>
        <v>0.4865395755187313</v>
      </c>
    </row>
    <row r="28" spans="1:7" s="159" customFormat="1" ht="19.5" customHeight="1">
      <c r="A28" s="175"/>
      <c r="B28" s="185"/>
      <c r="C28" s="186" t="s">
        <v>164</v>
      </c>
      <c r="D28" s="178"/>
      <c r="E28" s="167"/>
      <c r="F28" s="479"/>
      <c r="G28" s="480"/>
    </row>
    <row r="29" spans="1:6" s="99" customFormat="1" ht="19.5" customHeight="1">
      <c r="A29" s="120"/>
      <c r="B29" s="121">
        <v>75101</v>
      </c>
      <c r="C29" s="122" t="s">
        <v>189</v>
      </c>
      <c r="D29" s="123">
        <v>3956</v>
      </c>
      <c r="E29" s="124">
        <v>1902.55</v>
      </c>
      <c r="F29" s="478">
        <f>E29/D29</f>
        <v>0.48092770475227503</v>
      </c>
    </row>
    <row r="30" spans="1:6" s="99" customFormat="1" ht="19.5" customHeight="1">
      <c r="A30" s="108"/>
      <c r="B30" s="109"/>
      <c r="C30" s="110" t="s">
        <v>190</v>
      </c>
      <c r="D30" s="129"/>
      <c r="E30" s="111"/>
      <c r="F30" s="256"/>
    </row>
    <row r="31" spans="1:7" s="159" customFormat="1" ht="19.5" customHeight="1">
      <c r="A31" s="175"/>
      <c r="B31" s="472">
        <v>75107</v>
      </c>
      <c r="C31" s="473" t="s">
        <v>247</v>
      </c>
      <c r="D31" s="474">
        <v>59227</v>
      </c>
      <c r="E31" s="475">
        <v>28838.48</v>
      </c>
      <c r="F31" s="125">
        <f>E31/D31</f>
        <v>0.4869144140341398</v>
      </c>
      <c r="G31" s="476"/>
    </row>
    <row r="32" spans="1:6" s="159" customFormat="1" ht="24" customHeight="1">
      <c r="A32" s="168">
        <v>754</v>
      </c>
      <c r="B32" s="169"/>
      <c r="C32" s="180" t="s">
        <v>61</v>
      </c>
      <c r="D32" s="163">
        <f>SUM(D33:D37)</f>
        <v>1497555</v>
      </c>
      <c r="E32" s="163">
        <f>SUM(E33:E37)</f>
        <v>709402.86</v>
      </c>
      <c r="F32" s="238">
        <f aca="true" t="shared" si="1" ref="F32:F37">E32/D32</f>
        <v>0.47370738303434595</v>
      </c>
    </row>
    <row r="33" spans="1:6" s="99" customFormat="1" ht="23.25" customHeight="1">
      <c r="A33" s="481"/>
      <c r="B33" s="117">
        <v>75412</v>
      </c>
      <c r="C33" s="118" t="s">
        <v>62</v>
      </c>
      <c r="D33" s="123">
        <v>725500</v>
      </c>
      <c r="E33" s="123">
        <v>160329.13</v>
      </c>
      <c r="F33" s="104">
        <f t="shared" si="1"/>
        <v>0.22099121984838044</v>
      </c>
    </row>
    <row r="34" spans="1:6" s="99" customFormat="1" ht="27" customHeight="1">
      <c r="A34" s="242"/>
      <c r="B34" s="151">
        <v>75414</v>
      </c>
      <c r="C34" s="136" t="s">
        <v>66</v>
      </c>
      <c r="D34" s="129">
        <v>1000</v>
      </c>
      <c r="E34" s="115">
        <v>750</v>
      </c>
      <c r="F34" s="104">
        <f t="shared" si="1"/>
        <v>0.75</v>
      </c>
    </row>
    <row r="35" spans="1:6" s="99" customFormat="1" ht="22.5" customHeight="1">
      <c r="A35" s="112"/>
      <c r="B35" s="127">
        <v>75416</v>
      </c>
      <c r="C35" s="128" t="s">
        <v>67</v>
      </c>
      <c r="D35" s="129">
        <v>415055</v>
      </c>
      <c r="E35" s="129">
        <v>215106.96</v>
      </c>
      <c r="F35" s="104">
        <f t="shared" si="1"/>
        <v>0.5182613388587054</v>
      </c>
    </row>
    <row r="36" spans="1:6" s="99" customFormat="1" ht="22.5" customHeight="1">
      <c r="A36" s="112"/>
      <c r="B36" s="113">
        <v>75421</v>
      </c>
      <c r="C36" s="114" t="s">
        <v>248</v>
      </c>
      <c r="D36" s="115">
        <v>9000</v>
      </c>
      <c r="E36" s="103">
        <v>2628</v>
      </c>
      <c r="F36" s="104">
        <f t="shared" si="1"/>
        <v>0.292</v>
      </c>
    </row>
    <row r="37" spans="1:6" s="99" customFormat="1" ht="22.5" customHeight="1">
      <c r="A37" s="112"/>
      <c r="B37" s="113">
        <v>75495</v>
      </c>
      <c r="C37" s="114" t="s">
        <v>243</v>
      </c>
      <c r="D37" s="115">
        <v>347000</v>
      </c>
      <c r="E37" s="111">
        <v>330588.77</v>
      </c>
      <c r="F37" s="256">
        <f t="shared" si="1"/>
        <v>0.9527053890489914</v>
      </c>
    </row>
    <row r="38" spans="1:6" s="159" customFormat="1" ht="19.5" customHeight="1">
      <c r="A38" s="168">
        <v>756</v>
      </c>
      <c r="B38" s="169"/>
      <c r="C38" s="277" t="s">
        <v>70</v>
      </c>
      <c r="D38" s="170"/>
      <c r="E38" s="170"/>
      <c r="F38" s="171"/>
    </row>
    <row r="39" spans="1:6" s="159" customFormat="1" ht="18.75" customHeight="1">
      <c r="A39" s="424"/>
      <c r="B39" s="172"/>
      <c r="C39" s="173" t="s">
        <v>71</v>
      </c>
      <c r="D39" s="174">
        <f>SUM(D41)</f>
        <v>408000</v>
      </c>
      <c r="E39" s="174">
        <f>SUM(E41)</f>
        <v>131904.07</v>
      </c>
      <c r="F39" s="425">
        <f>E39/D39</f>
        <v>0.3232942892156863</v>
      </c>
    </row>
    <row r="40" spans="1:6" s="159" customFormat="1" ht="21.75" customHeight="1">
      <c r="A40" s="175"/>
      <c r="B40" s="176"/>
      <c r="C40" s="177" t="s">
        <v>72</v>
      </c>
      <c r="D40" s="178"/>
      <c r="E40" s="179"/>
      <c r="F40" s="190"/>
    </row>
    <row r="41" spans="1:6" s="99" customFormat="1" ht="19.5" customHeight="1">
      <c r="A41" s="626"/>
      <c r="B41" s="627">
        <v>75647</v>
      </c>
      <c r="C41" s="628" t="s">
        <v>165</v>
      </c>
      <c r="D41" s="629">
        <v>408000</v>
      </c>
      <c r="E41" s="630">
        <v>131904.07</v>
      </c>
      <c r="F41" s="275">
        <f aca="true" t="shared" si="2" ref="F41:F49">E41/D41</f>
        <v>0.3232942892156863</v>
      </c>
    </row>
    <row r="42" spans="1:6" s="165" customFormat="1" ht="23.25" customHeight="1">
      <c r="A42" s="168">
        <v>757</v>
      </c>
      <c r="B42" s="169"/>
      <c r="C42" s="180" t="s">
        <v>166</v>
      </c>
      <c r="D42" s="170">
        <f>SUM(D43:D46)</f>
        <v>1603000</v>
      </c>
      <c r="E42" s="170">
        <f>SUM(E43:E46)</f>
        <v>280775.08</v>
      </c>
      <c r="F42" s="238">
        <f t="shared" si="2"/>
        <v>0.17515600748596383</v>
      </c>
    </row>
    <row r="43" spans="1:6" s="141" customFormat="1" ht="22.5" customHeight="1">
      <c r="A43" s="244"/>
      <c r="B43" s="143">
        <v>75702</v>
      </c>
      <c r="C43" s="144" t="s">
        <v>167</v>
      </c>
      <c r="D43" s="145">
        <v>677000</v>
      </c>
      <c r="E43" s="196">
        <v>280775.08</v>
      </c>
      <c r="F43" s="261">
        <f>E43/D43</f>
        <v>0.4147342392909897</v>
      </c>
    </row>
    <row r="44" spans="1:6" s="141" customFormat="1" ht="20.25" customHeight="1" thickBot="1">
      <c r="A44" s="246"/>
      <c r="B44" s="426"/>
      <c r="C44" s="427" t="s">
        <v>168</v>
      </c>
      <c r="D44" s="249"/>
      <c r="E44" s="249"/>
      <c r="F44" s="428"/>
    </row>
    <row r="45" spans="1:6" s="141" customFormat="1" ht="22.5" customHeight="1">
      <c r="A45" s="414"/>
      <c r="B45" s="404">
        <v>75704</v>
      </c>
      <c r="C45" s="415" t="s">
        <v>169</v>
      </c>
      <c r="D45" s="405">
        <v>926000</v>
      </c>
      <c r="E45" s="405">
        <v>0</v>
      </c>
      <c r="F45" s="416">
        <f>E45/D45</f>
        <v>0</v>
      </c>
    </row>
    <row r="46" spans="1:6" s="141" customFormat="1" ht="22.5" customHeight="1" thickBot="1">
      <c r="A46" s="246"/>
      <c r="B46" s="247"/>
      <c r="C46" s="248" t="s">
        <v>170</v>
      </c>
      <c r="D46" s="249"/>
      <c r="E46" s="249"/>
      <c r="F46" s="276"/>
    </row>
    <row r="47" spans="1:6" s="159" customFormat="1" ht="19.5" customHeight="1">
      <c r="A47" s="250">
        <v>758</v>
      </c>
      <c r="B47" s="251"/>
      <c r="C47" s="252" t="s">
        <v>106</v>
      </c>
      <c r="D47" s="253">
        <f>SUM(D48)</f>
        <v>6760487</v>
      </c>
      <c r="E47" s="253">
        <f>SUM(E48)</f>
        <v>0</v>
      </c>
      <c r="F47" s="164">
        <f t="shared" si="2"/>
        <v>0</v>
      </c>
    </row>
    <row r="48" spans="1:6" s="99" customFormat="1" ht="19.5" customHeight="1">
      <c r="A48" s="108"/>
      <c r="B48" s="109">
        <v>75818</v>
      </c>
      <c r="C48" s="110" t="s">
        <v>171</v>
      </c>
      <c r="D48" s="130">
        <v>6760487</v>
      </c>
      <c r="E48" s="111">
        <v>0</v>
      </c>
      <c r="F48" s="275">
        <f t="shared" si="2"/>
        <v>0</v>
      </c>
    </row>
    <row r="49" spans="1:6" s="159" customFormat="1" ht="19.5" customHeight="1">
      <c r="A49" s="168">
        <v>801</v>
      </c>
      <c r="B49" s="169"/>
      <c r="C49" s="180" t="s">
        <v>110</v>
      </c>
      <c r="D49" s="170">
        <f>SUM(D50:D57)</f>
        <v>22518615.06</v>
      </c>
      <c r="E49" s="170">
        <f>SUM(E50:E57)</f>
        <v>11350581.940000001</v>
      </c>
      <c r="F49" s="238">
        <f t="shared" si="2"/>
        <v>0.5040532870141794</v>
      </c>
    </row>
    <row r="50" spans="1:6" s="99" customFormat="1" ht="19.5" customHeight="1">
      <c r="A50" s="254"/>
      <c r="B50" s="117">
        <v>80101</v>
      </c>
      <c r="C50" s="118" t="s">
        <v>111</v>
      </c>
      <c r="D50" s="131">
        <v>9531078</v>
      </c>
      <c r="E50" s="119">
        <v>4588647.07</v>
      </c>
      <c r="F50" s="261">
        <f aca="true" t="shared" si="3" ref="F50:F63">E50/D50</f>
        <v>0.4814405117658255</v>
      </c>
    </row>
    <row r="51" spans="1:6" s="99" customFormat="1" ht="19.5" customHeight="1">
      <c r="A51" s="126"/>
      <c r="B51" s="121">
        <v>80103</v>
      </c>
      <c r="C51" s="136" t="s">
        <v>172</v>
      </c>
      <c r="D51" s="129">
        <v>657126</v>
      </c>
      <c r="E51" s="123">
        <v>346561.37</v>
      </c>
      <c r="F51" s="197">
        <f t="shared" si="3"/>
        <v>0.527389526513941</v>
      </c>
    </row>
    <row r="52" spans="1:6" s="99" customFormat="1" ht="19.5" customHeight="1">
      <c r="A52" s="112"/>
      <c r="B52" s="127">
        <v>80104</v>
      </c>
      <c r="C52" s="128" t="s">
        <v>117</v>
      </c>
      <c r="D52" s="129">
        <v>5087951</v>
      </c>
      <c r="E52" s="129">
        <v>2586656.37</v>
      </c>
      <c r="F52" s="125">
        <f t="shared" si="3"/>
        <v>0.5083886165570384</v>
      </c>
    </row>
    <row r="53" spans="1:6" s="99" customFormat="1" ht="19.5" customHeight="1">
      <c r="A53" s="112"/>
      <c r="B53" s="127">
        <v>80110</v>
      </c>
      <c r="C53" s="128" t="s">
        <v>118</v>
      </c>
      <c r="D53" s="129">
        <v>5766153.06</v>
      </c>
      <c r="E53" s="129">
        <v>3064386.84</v>
      </c>
      <c r="F53" s="125">
        <f t="shared" si="3"/>
        <v>0.5314438947619611</v>
      </c>
    </row>
    <row r="54" spans="1:6" s="99" customFormat="1" ht="19.5" customHeight="1">
      <c r="A54" s="112"/>
      <c r="B54" s="151">
        <v>80113</v>
      </c>
      <c r="C54" s="128" t="s">
        <v>120</v>
      </c>
      <c r="D54" s="111">
        <v>570000</v>
      </c>
      <c r="E54" s="129">
        <v>307463.85</v>
      </c>
      <c r="F54" s="125">
        <f t="shared" si="3"/>
        <v>0.5394102631578946</v>
      </c>
    </row>
    <row r="55" spans="1:6" s="99" customFormat="1" ht="19.5" customHeight="1">
      <c r="A55" s="112"/>
      <c r="B55" s="127">
        <v>80146</v>
      </c>
      <c r="C55" s="128" t="s">
        <v>173</v>
      </c>
      <c r="D55" s="129">
        <v>40000</v>
      </c>
      <c r="E55" s="129">
        <v>16303</v>
      </c>
      <c r="F55" s="125">
        <f t="shared" si="3"/>
        <v>0.407575</v>
      </c>
    </row>
    <row r="56" spans="1:6" s="99" customFormat="1" ht="19.5" customHeight="1">
      <c r="A56" s="112"/>
      <c r="B56" s="113">
        <v>80148</v>
      </c>
      <c r="C56" s="136" t="s">
        <v>191</v>
      </c>
      <c r="D56" s="115">
        <v>624558</v>
      </c>
      <c r="E56" s="111">
        <v>309765.64</v>
      </c>
      <c r="F56" s="125">
        <f t="shared" si="3"/>
        <v>0.4959757780702513</v>
      </c>
    </row>
    <row r="57" spans="1:6" s="99" customFormat="1" ht="24" customHeight="1">
      <c r="A57" s="243"/>
      <c r="B57" s="133">
        <v>80195</v>
      </c>
      <c r="C57" s="134" t="s">
        <v>8</v>
      </c>
      <c r="D57" s="135">
        <v>241749</v>
      </c>
      <c r="E57" s="135">
        <v>130797.8</v>
      </c>
      <c r="F57" s="278">
        <f t="shared" si="3"/>
        <v>0.5410479464237701</v>
      </c>
    </row>
    <row r="58" spans="1:6" s="165" customFormat="1" ht="24" customHeight="1">
      <c r="A58" s="160">
        <v>851</v>
      </c>
      <c r="B58" s="161"/>
      <c r="C58" s="162" t="s">
        <v>174</v>
      </c>
      <c r="D58" s="163">
        <f>SUM(D59+D60)</f>
        <v>400000</v>
      </c>
      <c r="E58" s="163">
        <f>SUM(E59+E60)</f>
        <v>165862.69</v>
      </c>
      <c r="F58" s="190">
        <f t="shared" si="3"/>
        <v>0.414656725</v>
      </c>
    </row>
    <row r="59" spans="1:6" s="165" customFormat="1" ht="24" customHeight="1">
      <c r="A59" s="239"/>
      <c r="B59" s="482">
        <v>85153</v>
      </c>
      <c r="C59" s="483" t="s">
        <v>249</v>
      </c>
      <c r="D59" s="484">
        <v>5000</v>
      </c>
      <c r="E59" s="484">
        <v>2449.99</v>
      </c>
      <c r="F59" s="125">
        <f t="shared" si="3"/>
        <v>0.48999799999999993</v>
      </c>
    </row>
    <row r="60" spans="1:6" s="99" customFormat="1" ht="24" customHeight="1">
      <c r="A60" s="108"/>
      <c r="B60" s="109">
        <v>85154</v>
      </c>
      <c r="C60" s="110" t="s">
        <v>175</v>
      </c>
      <c r="D60" s="130">
        <v>395000</v>
      </c>
      <c r="E60" s="130">
        <v>163412.7</v>
      </c>
      <c r="F60" s="125">
        <f t="shared" si="3"/>
        <v>0.41370303797468355</v>
      </c>
    </row>
    <row r="61" spans="1:6" s="159" customFormat="1" ht="19.5" customHeight="1">
      <c r="A61" s="168">
        <v>852</v>
      </c>
      <c r="B61" s="169"/>
      <c r="C61" s="180" t="s">
        <v>122</v>
      </c>
      <c r="D61" s="170">
        <f>SUM(D62:D75)</f>
        <v>8911600</v>
      </c>
      <c r="E61" s="170">
        <f>SUM(E62:E75)</f>
        <v>4411380.95</v>
      </c>
      <c r="F61" s="255">
        <f t="shared" si="3"/>
        <v>0.49501559203734463</v>
      </c>
    </row>
    <row r="62" spans="1:6" s="99" customFormat="1" ht="19.5" customHeight="1">
      <c r="A62" s="254"/>
      <c r="B62" s="117">
        <v>85202</v>
      </c>
      <c r="C62" s="199" t="s">
        <v>123</v>
      </c>
      <c r="D62" s="119">
        <v>254000</v>
      </c>
      <c r="E62" s="119">
        <v>126388.59</v>
      </c>
      <c r="F62" s="270">
        <f t="shared" si="3"/>
        <v>0.49759287401574803</v>
      </c>
    </row>
    <row r="63" spans="1:6" s="99" customFormat="1" ht="19.5" customHeight="1">
      <c r="A63" s="112"/>
      <c r="B63" s="151">
        <v>85212</v>
      </c>
      <c r="C63" s="128" t="s">
        <v>125</v>
      </c>
      <c r="D63" s="111">
        <v>5654000</v>
      </c>
      <c r="E63" s="129">
        <v>2771525.26</v>
      </c>
      <c r="F63" s="104">
        <f t="shared" si="3"/>
        <v>0.4901884082065794</v>
      </c>
    </row>
    <row r="64" spans="1:6" s="99" customFormat="1" ht="17.25" customHeight="1">
      <c r="A64" s="112"/>
      <c r="B64" s="113"/>
      <c r="C64" s="136" t="s">
        <v>126</v>
      </c>
      <c r="D64" s="129"/>
      <c r="E64" s="129"/>
      <c r="F64" s="104"/>
    </row>
    <row r="65" spans="1:6" s="99" customFormat="1" ht="19.5" customHeight="1">
      <c r="A65" s="112"/>
      <c r="B65" s="127">
        <v>85213</v>
      </c>
      <c r="C65" s="128" t="s">
        <v>127</v>
      </c>
      <c r="D65" s="115">
        <v>41000</v>
      </c>
      <c r="E65" s="129">
        <v>20839.71</v>
      </c>
      <c r="F65" s="125">
        <f>E65/D65</f>
        <v>0.5082856097560975</v>
      </c>
    </row>
    <row r="66" spans="1:6" s="99" customFormat="1" ht="19.5" customHeight="1">
      <c r="A66" s="126"/>
      <c r="B66" s="127"/>
      <c r="C66" s="128" t="s">
        <v>192</v>
      </c>
      <c r="D66" s="115"/>
      <c r="E66" s="130"/>
      <c r="F66" s="104"/>
    </row>
    <row r="67" spans="1:6" s="99" customFormat="1" ht="19.5" customHeight="1">
      <c r="A67" s="126"/>
      <c r="B67" s="127"/>
      <c r="C67" s="128" t="s">
        <v>193</v>
      </c>
      <c r="D67" s="129"/>
      <c r="E67" s="115"/>
      <c r="F67" s="104"/>
    </row>
    <row r="68" spans="1:6" s="99" customFormat="1" ht="19.5" customHeight="1">
      <c r="A68" s="257"/>
      <c r="B68" s="127"/>
      <c r="C68" s="128" t="s">
        <v>194</v>
      </c>
      <c r="D68" s="129"/>
      <c r="E68" s="115"/>
      <c r="F68" s="256"/>
    </row>
    <row r="69" spans="1:6" s="99" customFormat="1" ht="21.75" customHeight="1">
      <c r="A69" s="126"/>
      <c r="B69" s="127">
        <v>85214</v>
      </c>
      <c r="C69" s="128" t="s">
        <v>128</v>
      </c>
      <c r="D69" s="111">
        <v>448000</v>
      </c>
      <c r="E69" s="115">
        <v>238359.43</v>
      </c>
      <c r="F69" s="104">
        <f>E69/D69</f>
        <v>0.5320522991071428</v>
      </c>
    </row>
    <row r="70" spans="1:6" s="99" customFormat="1" ht="17.25" customHeight="1">
      <c r="A70" s="126"/>
      <c r="B70" s="127"/>
      <c r="C70" s="128" t="s">
        <v>129</v>
      </c>
      <c r="D70" s="115"/>
      <c r="E70" s="115"/>
      <c r="F70" s="256"/>
    </row>
    <row r="71" spans="1:6" s="99" customFormat="1" ht="17.25" customHeight="1">
      <c r="A71" s="126"/>
      <c r="B71" s="101">
        <v>85215</v>
      </c>
      <c r="C71" s="128" t="s">
        <v>176</v>
      </c>
      <c r="D71" s="115">
        <v>750000</v>
      </c>
      <c r="E71" s="115">
        <v>368016.03</v>
      </c>
      <c r="F71" s="125">
        <f aca="true" t="shared" si="4" ref="F71:F79">E71/D71</f>
        <v>0.49068804000000005</v>
      </c>
    </row>
    <row r="72" spans="1:6" s="99" customFormat="1" ht="17.25" customHeight="1">
      <c r="A72" s="100"/>
      <c r="B72" s="101">
        <v>85216</v>
      </c>
      <c r="C72" s="128" t="s">
        <v>250</v>
      </c>
      <c r="D72" s="115">
        <v>364000</v>
      </c>
      <c r="E72" s="115">
        <v>189893.94</v>
      </c>
      <c r="F72" s="125">
        <f t="shared" si="4"/>
        <v>0.5216866483516484</v>
      </c>
    </row>
    <row r="73" spans="1:6" s="99" customFormat="1" ht="19.5" customHeight="1">
      <c r="A73" s="257"/>
      <c r="B73" s="121">
        <v>85219</v>
      </c>
      <c r="C73" s="110" t="s">
        <v>131</v>
      </c>
      <c r="D73" s="129">
        <v>964600</v>
      </c>
      <c r="E73" s="129">
        <v>486455.59</v>
      </c>
      <c r="F73" s="125">
        <f t="shared" si="4"/>
        <v>0.5043080966203608</v>
      </c>
    </row>
    <row r="74" spans="1:6" s="99" customFormat="1" ht="19.5" customHeight="1">
      <c r="A74" s="126"/>
      <c r="B74" s="127">
        <v>85228</v>
      </c>
      <c r="C74" s="128" t="s">
        <v>132</v>
      </c>
      <c r="D74" s="129">
        <v>250000</v>
      </c>
      <c r="E74" s="129">
        <v>103544.4</v>
      </c>
      <c r="F74" s="104">
        <f t="shared" si="4"/>
        <v>0.4141776</v>
      </c>
    </row>
    <row r="75" spans="1:6" s="99" customFormat="1" ht="19.5" customHeight="1">
      <c r="A75" s="237"/>
      <c r="B75" s="133">
        <v>85295</v>
      </c>
      <c r="C75" s="106" t="s">
        <v>8</v>
      </c>
      <c r="D75" s="107">
        <v>186000</v>
      </c>
      <c r="E75" s="148">
        <v>106358</v>
      </c>
      <c r="F75" s="125">
        <f t="shared" si="4"/>
        <v>0.5718172043010753</v>
      </c>
    </row>
    <row r="76" spans="1:6" s="165" customFormat="1" ht="27" customHeight="1">
      <c r="A76" s="187">
        <v>854</v>
      </c>
      <c r="B76" s="188"/>
      <c r="C76" s="198" t="s">
        <v>133</v>
      </c>
      <c r="D76" s="189">
        <f>SUM(D77:D81)</f>
        <v>991323</v>
      </c>
      <c r="E76" s="189">
        <f>SUM(E77:E81)</f>
        <v>537600.36</v>
      </c>
      <c r="F76" s="238">
        <f t="shared" si="4"/>
        <v>0.5423059487170175</v>
      </c>
    </row>
    <row r="77" spans="1:6" s="141" customFormat="1" ht="16.5" customHeight="1">
      <c r="A77" s="258"/>
      <c r="B77" s="200">
        <v>85401</v>
      </c>
      <c r="C77" s="488" t="s">
        <v>177</v>
      </c>
      <c r="D77" s="152">
        <v>821208</v>
      </c>
      <c r="E77" s="153">
        <v>407743.02</v>
      </c>
      <c r="F77" s="270">
        <f t="shared" si="4"/>
        <v>0.49651613233188185</v>
      </c>
    </row>
    <row r="78" spans="1:6" s="141" customFormat="1" ht="16.5" customHeight="1">
      <c r="A78" s="487"/>
      <c r="B78" s="489">
        <v>85403</v>
      </c>
      <c r="C78" s="139" t="s">
        <v>251</v>
      </c>
      <c r="D78" s="142">
        <v>21124</v>
      </c>
      <c r="E78" s="142">
        <v>8449.48</v>
      </c>
      <c r="F78" s="268">
        <f t="shared" si="4"/>
        <v>0.39999431925771634</v>
      </c>
    </row>
    <row r="79" spans="1:6" s="141" customFormat="1" ht="16.5" customHeight="1">
      <c r="A79" s="259"/>
      <c r="B79" s="485">
        <v>85412</v>
      </c>
      <c r="C79" s="486" t="s">
        <v>178</v>
      </c>
      <c r="D79" s="137">
        <v>19600</v>
      </c>
      <c r="E79" s="140">
        <v>0</v>
      </c>
      <c r="F79" s="104">
        <f t="shared" si="4"/>
        <v>0</v>
      </c>
    </row>
    <row r="80" spans="1:6" s="141" customFormat="1" ht="16.5" customHeight="1">
      <c r="A80" s="260"/>
      <c r="B80" s="149"/>
      <c r="C80" s="150" t="s">
        <v>179</v>
      </c>
      <c r="D80" s="140"/>
      <c r="E80" s="132"/>
      <c r="F80" s="261"/>
    </row>
    <row r="81" spans="1:6" s="99" customFormat="1" ht="24.75" customHeight="1">
      <c r="A81" s="625"/>
      <c r="B81" s="133">
        <v>85415</v>
      </c>
      <c r="C81" s="134" t="s">
        <v>134</v>
      </c>
      <c r="D81" s="135">
        <v>129391</v>
      </c>
      <c r="E81" s="135">
        <v>121407.86</v>
      </c>
      <c r="F81" s="278">
        <f aca="true" t="shared" si="5" ref="F81:F101">E81/D81</f>
        <v>0.9383022003075948</v>
      </c>
    </row>
    <row r="82" spans="1:6" s="159" customFormat="1" ht="30" customHeight="1">
      <c r="A82" s="160">
        <v>900</v>
      </c>
      <c r="B82" s="161"/>
      <c r="C82" s="280" t="s">
        <v>135</v>
      </c>
      <c r="D82" s="163">
        <f>SUM(D83:D90)</f>
        <v>3382000</v>
      </c>
      <c r="E82" s="163">
        <f>SUM(E83:E90)</f>
        <v>906938.77</v>
      </c>
      <c r="F82" s="238">
        <f t="shared" si="5"/>
        <v>0.2681664015375517</v>
      </c>
    </row>
    <row r="83" spans="1:6" s="141" customFormat="1" ht="19.5" customHeight="1">
      <c r="A83" s="244"/>
      <c r="B83" s="200">
        <v>90001</v>
      </c>
      <c r="C83" s="201" t="s">
        <v>180</v>
      </c>
      <c r="D83" s="152">
        <v>210000</v>
      </c>
      <c r="E83" s="145">
        <v>21143.02</v>
      </c>
      <c r="F83" s="279">
        <f t="shared" si="5"/>
        <v>0.10068104761904761</v>
      </c>
    </row>
    <row r="84" spans="1:6" s="141" customFormat="1" ht="18" customHeight="1">
      <c r="A84" s="245"/>
      <c r="B84" s="138">
        <v>90002</v>
      </c>
      <c r="C84" s="139" t="s">
        <v>136</v>
      </c>
      <c r="D84" s="142">
        <v>1296000</v>
      </c>
      <c r="E84" s="137">
        <v>20399.14</v>
      </c>
      <c r="F84" s="197">
        <f t="shared" si="5"/>
        <v>0.015740077160493828</v>
      </c>
    </row>
    <row r="85" spans="1:6" s="141" customFormat="1" ht="18" customHeight="1">
      <c r="A85" s="245"/>
      <c r="B85" s="138">
        <v>90003</v>
      </c>
      <c r="C85" s="139" t="s">
        <v>181</v>
      </c>
      <c r="D85" s="147">
        <v>420000</v>
      </c>
      <c r="E85" s="137">
        <v>284563.71</v>
      </c>
      <c r="F85" s="197">
        <f t="shared" si="5"/>
        <v>0.6775326428571429</v>
      </c>
    </row>
    <row r="86" spans="1:6" s="141" customFormat="1" ht="18" customHeight="1">
      <c r="A86" s="245"/>
      <c r="B86" s="146">
        <v>90004</v>
      </c>
      <c r="C86" s="139" t="s">
        <v>182</v>
      </c>
      <c r="D86" s="147">
        <v>150000</v>
      </c>
      <c r="E86" s="137">
        <v>30036.62</v>
      </c>
      <c r="F86" s="276">
        <f t="shared" si="5"/>
        <v>0.20024413333333332</v>
      </c>
    </row>
    <row r="87" spans="1:7" s="99" customFormat="1" ht="19.5" customHeight="1">
      <c r="A87" s="112"/>
      <c r="B87" s="127">
        <v>90015</v>
      </c>
      <c r="C87" s="128" t="s">
        <v>183</v>
      </c>
      <c r="D87" s="129">
        <v>1260000</v>
      </c>
      <c r="E87" s="129">
        <v>550055.68</v>
      </c>
      <c r="F87" s="490">
        <f t="shared" si="5"/>
        <v>0.43655212698412704</v>
      </c>
      <c r="G87" s="491"/>
    </row>
    <row r="88" spans="1:6" s="99" customFormat="1" ht="19.5" customHeight="1">
      <c r="A88" s="112"/>
      <c r="B88" s="113">
        <v>90019</v>
      </c>
      <c r="C88" s="128" t="s">
        <v>252</v>
      </c>
      <c r="D88" s="115">
        <v>45000</v>
      </c>
      <c r="E88" s="115">
        <v>0</v>
      </c>
      <c r="F88" s="261">
        <f t="shared" si="5"/>
        <v>0</v>
      </c>
    </row>
    <row r="89" spans="1:7" s="99" customFormat="1" ht="19.5" customHeight="1">
      <c r="A89" s="112"/>
      <c r="B89" s="113"/>
      <c r="C89" s="128" t="s">
        <v>253</v>
      </c>
      <c r="D89" s="115"/>
      <c r="E89" s="115"/>
      <c r="F89" s="197"/>
      <c r="G89" s="492"/>
    </row>
    <row r="90" spans="1:6" s="99" customFormat="1" ht="19.5" customHeight="1">
      <c r="A90" s="112"/>
      <c r="B90" s="113">
        <v>90095</v>
      </c>
      <c r="C90" s="136" t="s">
        <v>8</v>
      </c>
      <c r="D90" s="115">
        <v>1000</v>
      </c>
      <c r="E90" s="115">
        <v>740.6</v>
      </c>
      <c r="F90" s="197">
        <f t="shared" si="5"/>
        <v>0.7406</v>
      </c>
    </row>
    <row r="91" spans="1:6" s="159" customFormat="1" ht="30" customHeight="1">
      <c r="A91" s="160">
        <v>921</v>
      </c>
      <c r="B91" s="161"/>
      <c r="C91" s="162" t="s">
        <v>141</v>
      </c>
      <c r="D91" s="163">
        <f>SUM(D92:D95)</f>
        <v>4623345</v>
      </c>
      <c r="E91" s="163">
        <f>SUM(E92:E95)</f>
        <v>1247869.0400000003</v>
      </c>
      <c r="F91" s="238">
        <f t="shared" si="5"/>
        <v>0.2699061047791156</v>
      </c>
    </row>
    <row r="92" spans="1:6" s="99" customFormat="1" ht="25.5" customHeight="1">
      <c r="A92" s="126"/>
      <c r="B92" s="151">
        <v>92109</v>
      </c>
      <c r="C92" s="128" t="s">
        <v>142</v>
      </c>
      <c r="D92" s="129">
        <v>3013345</v>
      </c>
      <c r="E92" s="129">
        <v>863691.93</v>
      </c>
      <c r="F92" s="256">
        <f t="shared" si="5"/>
        <v>0.28662231838704166</v>
      </c>
    </row>
    <row r="93" spans="1:6" s="99" customFormat="1" ht="21.75" customHeight="1">
      <c r="A93" s="126"/>
      <c r="B93" s="127">
        <v>92116</v>
      </c>
      <c r="C93" s="128" t="s">
        <v>184</v>
      </c>
      <c r="D93" s="129">
        <v>670000</v>
      </c>
      <c r="E93" s="129">
        <v>319165</v>
      </c>
      <c r="F93" s="104">
        <f t="shared" si="5"/>
        <v>0.47636567164179106</v>
      </c>
    </row>
    <row r="94" spans="1:6" s="99" customFormat="1" ht="26.25" customHeight="1">
      <c r="A94" s="126"/>
      <c r="B94" s="127">
        <v>92120</v>
      </c>
      <c r="C94" s="128" t="s">
        <v>143</v>
      </c>
      <c r="D94" s="129">
        <v>875036</v>
      </c>
      <c r="E94" s="129">
        <v>45176</v>
      </c>
      <c r="F94" s="104">
        <f t="shared" si="5"/>
        <v>0.051627590179146914</v>
      </c>
    </row>
    <row r="95" spans="1:6" s="99" customFormat="1" ht="29.25" customHeight="1">
      <c r="A95" s="237"/>
      <c r="B95" s="105">
        <v>92195</v>
      </c>
      <c r="C95" s="106" t="s">
        <v>8</v>
      </c>
      <c r="D95" s="107">
        <v>64964</v>
      </c>
      <c r="E95" s="107">
        <v>19836.11</v>
      </c>
      <c r="F95" s="271">
        <f t="shared" si="5"/>
        <v>0.30534003448063546</v>
      </c>
    </row>
    <row r="96" spans="1:6" s="165" customFormat="1" ht="26.25" customHeight="1">
      <c r="A96" s="262">
        <v>926</v>
      </c>
      <c r="B96" s="202"/>
      <c r="C96" s="203" t="s">
        <v>144</v>
      </c>
      <c r="D96" s="204">
        <f>SUM(D97:D100)</f>
        <v>1102590</v>
      </c>
      <c r="E96" s="204">
        <f>SUM(E97:E100)</f>
        <v>490795.50999999995</v>
      </c>
      <c r="F96" s="238">
        <f t="shared" si="5"/>
        <v>0.4451296583498852</v>
      </c>
    </row>
    <row r="97" spans="1:6" s="141" customFormat="1" ht="29.25" customHeight="1">
      <c r="A97" s="244"/>
      <c r="B97" s="200">
        <v>92601</v>
      </c>
      <c r="C97" s="144" t="s">
        <v>185</v>
      </c>
      <c r="D97" s="152">
        <v>100000</v>
      </c>
      <c r="E97" s="152">
        <v>0</v>
      </c>
      <c r="F97" s="270">
        <f t="shared" si="5"/>
        <v>0</v>
      </c>
    </row>
    <row r="98" spans="1:6" s="99" customFormat="1" ht="24" customHeight="1" thickBot="1">
      <c r="A98" s="417"/>
      <c r="B98" s="418">
        <v>92604</v>
      </c>
      <c r="C98" s="419" t="s">
        <v>145</v>
      </c>
      <c r="D98" s="420">
        <v>789066</v>
      </c>
      <c r="E98" s="420">
        <v>376080.22</v>
      </c>
      <c r="F98" s="421">
        <f t="shared" si="5"/>
        <v>0.47661440234403707</v>
      </c>
    </row>
    <row r="99" spans="1:6" s="99" customFormat="1" ht="25.5" customHeight="1">
      <c r="A99" s="408"/>
      <c r="B99" s="409">
        <v>92605</v>
      </c>
      <c r="C99" s="410" t="s">
        <v>186</v>
      </c>
      <c r="D99" s="411">
        <v>178524</v>
      </c>
      <c r="E99" s="412">
        <v>84760.29</v>
      </c>
      <c r="F99" s="413">
        <f t="shared" si="5"/>
        <v>0.47478372655777373</v>
      </c>
    </row>
    <row r="100" spans="1:6" s="99" customFormat="1" ht="22.5" customHeight="1">
      <c r="A100" s="237"/>
      <c r="B100" s="133">
        <v>92695</v>
      </c>
      <c r="C100" s="134" t="s">
        <v>8</v>
      </c>
      <c r="D100" s="107">
        <v>35000</v>
      </c>
      <c r="E100" s="135">
        <v>29955</v>
      </c>
      <c r="F100" s="278">
        <f t="shared" si="5"/>
        <v>0.8558571428571429</v>
      </c>
    </row>
    <row r="101" spans="1:6" ht="18" customHeight="1" thickBot="1">
      <c r="A101" s="61"/>
      <c r="B101" s="62"/>
      <c r="C101" s="63" t="s">
        <v>187</v>
      </c>
      <c r="D101" s="91">
        <f>SUM(D5+D9+D12+D14+D18+D27+D32+D39+D42+D47+D49+D58+D61+D76+D82+D91+D96)</f>
        <v>69658806.41</v>
      </c>
      <c r="E101" s="91">
        <f>SUM(E5+E9+E12+E14+E18+E27+E32+E39+E42+E47+E49+E58+E61+E76+E82+E91+E96)</f>
        <v>25900136.560000002</v>
      </c>
      <c r="F101" s="407">
        <f t="shared" si="5"/>
        <v>0.37181424567564597</v>
      </c>
    </row>
    <row r="102" spans="1:6" ht="15" thickBot="1">
      <c r="A102" s="263"/>
      <c r="B102" s="264"/>
      <c r="C102" s="265"/>
      <c r="D102" s="266"/>
      <c r="E102" s="266"/>
      <c r="F102" s="267"/>
    </row>
    <row r="103" spans="1:6" ht="14.25">
      <c r="A103" s="64"/>
      <c r="B103" s="66"/>
      <c r="C103" s="67"/>
      <c r="D103" s="67"/>
      <c r="E103" s="67"/>
      <c r="F103" s="67"/>
    </row>
    <row r="104" spans="2:6" ht="12.75">
      <c r="B104" s="69"/>
      <c r="C104" s="70"/>
      <c r="D104" s="70"/>
      <c r="E104" s="70"/>
      <c r="F104" s="70"/>
    </row>
    <row r="105" spans="2:6" ht="12.75">
      <c r="B105" s="69"/>
      <c r="C105" s="70"/>
      <c r="D105" s="70"/>
      <c r="E105" s="70"/>
      <c r="F105" s="70"/>
    </row>
    <row r="106" spans="2:6" ht="12.75">
      <c r="B106" s="69"/>
      <c r="C106" s="70"/>
      <c r="D106" s="70"/>
      <c r="E106" s="70"/>
      <c r="F106" s="70"/>
    </row>
    <row r="107" spans="2:6" ht="12.75">
      <c r="B107" s="69"/>
      <c r="C107" s="70"/>
      <c r="D107" s="70"/>
      <c r="E107" s="70"/>
      <c r="F107" s="70"/>
    </row>
    <row r="108" spans="2:6" ht="12.75">
      <c r="B108" s="69"/>
      <c r="C108" s="70"/>
      <c r="D108" s="70"/>
      <c r="E108" s="70"/>
      <c r="F108" s="70"/>
    </row>
    <row r="109" spans="2:6" ht="12.75">
      <c r="B109" s="69"/>
      <c r="C109" s="70"/>
      <c r="D109" s="70"/>
      <c r="E109" s="70"/>
      <c r="F109" s="70"/>
    </row>
    <row r="110" spans="2:6" ht="12.75">
      <c r="B110" s="69"/>
      <c r="C110" s="70"/>
      <c r="D110" s="70"/>
      <c r="E110" s="70"/>
      <c r="F110" s="70"/>
    </row>
    <row r="111" spans="2:6" ht="12.75">
      <c r="B111" s="69"/>
      <c r="C111" s="70"/>
      <c r="D111" s="70"/>
      <c r="E111" s="70"/>
      <c r="F111" s="70"/>
    </row>
    <row r="112" spans="2:6" ht="12.75">
      <c r="B112" s="69"/>
      <c r="C112" s="70"/>
      <c r="D112" s="70"/>
      <c r="E112" s="70"/>
      <c r="F112" s="70"/>
    </row>
    <row r="113" spans="2:6" ht="12.75">
      <c r="B113" s="69"/>
      <c r="C113" s="70"/>
      <c r="D113" s="70"/>
      <c r="E113" s="70"/>
      <c r="F113" s="70"/>
    </row>
    <row r="114" spans="2:6" ht="12.75">
      <c r="B114" s="69"/>
      <c r="C114" s="70"/>
      <c r="D114" s="70"/>
      <c r="E114" s="70"/>
      <c r="F114" s="70"/>
    </row>
    <row r="115" spans="2:6" ht="12.75">
      <c r="B115" s="69"/>
      <c r="C115" s="70"/>
      <c r="D115" s="70"/>
      <c r="E115" s="70"/>
      <c r="F115" s="70"/>
    </row>
    <row r="116" spans="2:6" ht="12.75">
      <c r="B116" s="69"/>
      <c r="C116" s="70"/>
      <c r="D116" s="70"/>
      <c r="E116" s="70"/>
      <c r="F116" s="70"/>
    </row>
    <row r="117" spans="2:6" ht="12.75">
      <c r="B117" s="69"/>
      <c r="C117" s="70"/>
      <c r="D117" s="70"/>
      <c r="E117" s="70"/>
      <c r="F117" s="70"/>
    </row>
    <row r="118" spans="2:6" ht="12.75">
      <c r="B118" s="69"/>
      <c r="C118" s="70"/>
      <c r="D118" s="70"/>
      <c r="E118" s="70"/>
      <c r="F118" s="70"/>
    </row>
    <row r="119" spans="2:6" ht="12.75">
      <c r="B119" s="69"/>
      <c r="C119" s="70"/>
      <c r="D119" s="70"/>
      <c r="E119" s="70"/>
      <c r="F119" s="70"/>
    </row>
    <row r="120" spans="2:6" ht="12.75">
      <c r="B120" s="69"/>
      <c r="C120" s="70"/>
      <c r="D120" s="70"/>
      <c r="E120" s="70"/>
      <c r="F120" s="70"/>
    </row>
    <row r="121" spans="2:6" ht="12.75">
      <c r="B121" s="69"/>
      <c r="C121" s="70"/>
      <c r="D121" s="70"/>
      <c r="E121" s="70"/>
      <c r="F121" s="70"/>
    </row>
    <row r="122" spans="2:6" ht="12.75">
      <c r="B122" s="69"/>
      <c r="C122" s="70"/>
      <c r="D122" s="70"/>
      <c r="E122" s="70"/>
      <c r="F122" s="70"/>
    </row>
    <row r="123" spans="2:6" ht="12.75">
      <c r="B123" s="69"/>
      <c r="C123" s="70"/>
      <c r="D123" s="70"/>
      <c r="E123" s="70"/>
      <c r="F123" s="70"/>
    </row>
    <row r="124" spans="2:6" ht="12.75">
      <c r="B124" s="69"/>
      <c r="C124" s="70"/>
      <c r="D124" s="70"/>
      <c r="E124" s="70"/>
      <c r="F124" s="70"/>
    </row>
    <row r="125" spans="2:6" ht="12.75">
      <c r="B125" s="69"/>
      <c r="C125" s="70"/>
      <c r="D125" s="70"/>
      <c r="E125" s="70"/>
      <c r="F125" s="70"/>
    </row>
    <row r="126" spans="2:6" ht="12.75">
      <c r="B126" s="69"/>
      <c r="C126" s="70"/>
      <c r="D126" s="70"/>
      <c r="E126" s="70"/>
      <c r="F126" s="70"/>
    </row>
    <row r="127" spans="2:6" ht="12.75">
      <c r="B127" s="69"/>
      <c r="C127" s="70"/>
      <c r="D127" s="70"/>
      <c r="E127" s="70"/>
      <c r="F127" s="70"/>
    </row>
    <row r="128" spans="2:6" ht="12.75">
      <c r="B128" s="69"/>
      <c r="C128" s="70"/>
      <c r="D128" s="70"/>
      <c r="E128" s="70"/>
      <c r="F128" s="70"/>
    </row>
    <row r="129" spans="2:6" ht="12.75">
      <c r="B129" s="69"/>
      <c r="C129" s="70"/>
      <c r="D129" s="70"/>
      <c r="E129" s="70"/>
      <c r="F129" s="70"/>
    </row>
    <row r="130" spans="2:6" ht="12.75">
      <c r="B130" s="69"/>
      <c r="C130" s="70"/>
      <c r="D130" s="70"/>
      <c r="E130" s="70"/>
      <c r="F130" s="70"/>
    </row>
    <row r="131" spans="2:6" ht="12.75">
      <c r="B131" s="69"/>
      <c r="C131" s="70"/>
      <c r="D131" s="70"/>
      <c r="E131" s="70"/>
      <c r="F131" s="70"/>
    </row>
    <row r="132" spans="2:6" ht="12.75">
      <c r="B132" s="69"/>
      <c r="C132" s="70"/>
      <c r="D132" s="70"/>
      <c r="E132" s="70"/>
      <c r="F132" s="70"/>
    </row>
    <row r="133" spans="2:6" ht="12.75">
      <c r="B133" s="69"/>
      <c r="C133" s="70"/>
      <c r="D133" s="70"/>
      <c r="E133" s="70"/>
      <c r="F133" s="70"/>
    </row>
  </sheetData>
  <sheetProtection/>
  <mergeCells count="1">
    <mergeCell ref="B1:E1"/>
  </mergeCells>
  <printOptions horizontalCentered="1"/>
  <pageMargins left="0.5511811023622047" right="0.5511811023622047" top="1.1666666666666667" bottom="0.7874015748031497" header="0.5118110236220472" footer="0.5118110236220472"/>
  <pageSetup horizontalDpi="300" verticalDpi="300" orientation="portrait" paperSize="9" scale="83" r:id="rId1"/>
  <headerFooter alignWithMargins="0">
    <oddHeader>&amp;Czałącznik nr 2 do informacji z wykonania budżetu miasta i gminy za I półrocze 2010 roku
</oddHeader>
  </headerFooter>
  <rowBreaks count="2" manualBreakCount="2">
    <brk id="40" max="5" man="1"/>
    <brk id="8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N289"/>
  <sheetViews>
    <sheetView showGridLines="0" view="pageLayout" zoomScaleNormal="75" zoomScaleSheetLayoutView="100" workbookViewId="0" topLeftCell="A229">
      <selection activeCell="A230" sqref="A230:H257"/>
    </sheetView>
  </sheetViews>
  <sheetFormatPr defaultColWidth="9.00390625" defaultRowHeight="12.75"/>
  <cols>
    <col min="1" max="1" width="4.75390625" style="68" customWidth="1"/>
    <col min="2" max="2" width="6.75390625" style="68" customWidth="1"/>
    <col min="3" max="3" width="5.25390625" style="68" customWidth="1"/>
    <col min="4" max="4" width="53.125" style="0" customWidth="1"/>
    <col min="5" max="5" width="13.875" style="0" customWidth="1"/>
    <col min="6" max="6" width="14.375" style="0" customWidth="1"/>
    <col min="7" max="7" width="8.125" style="0" customWidth="1"/>
    <col min="8" max="8" width="13.00390625" style="0" customWidth="1"/>
  </cols>
  <sheetData>
    <row r="1" spans="1:8" ht="15">
      <c r="A1" s="543"/>
      <c r="B1" s="632" t="s">
        <v>254</v>
      </c>
      <c r="C1" s="632"/>
      <c r="D1" s="632"/>
      <c r="E1" s="632"/>
      <c r="F1" s="632"/>
      <c r="G1" s="544"/>
      <c r="H1" s="545"/>
    </row>
    <row r="2" spans="1:8" ht="19.5" thickBot="1">
      <c r="A2" s="575"/>
      <c r="B2" s="227"/>
      <c r="C2" s="227"/>
      <c r="D2" s="228"/>
      <c r="E2" s="228"/>
      <c r="F2" s="227"/>
      <c r="G2" s="227"/>
      <c r="H2" s="576"/>
    </row>
    <row r="3" spans="1:8" s="7" customFormat="1" ht="70.5" customHeight="1">
      <c r="A3" s="1" t="s">
        <v>1</v>
      </c>
      <c r="B3" s="2" t="s">
        <v>2</v>
      </c>
      <c r="C3" s="577" t="s">
        <v>3</v>
      </c>
      <c r="D3" s="3" t="s">
        <v>4</v>
      </c>
      <c r="E3" s="4" t="s">
        <v>149</v>
      </c>
      <c r="F3" s="5" t="s">
        <v>255</v>
      </c>
      <c r="G3" s="578" t="s">
        <v>150</v>
      </c>
      <c r="H3" s="579" t="s">
        <v>256</v>
      </c>
    </row>
    <row r="4" spans="1:8" s="8" customFormat="1" ht="11.25" customHeight="1" thickBot="1">
      <c r="A4" s="369">
        <v>1</v>
      </c>
      <c r="B4" s="370">
        <v>2</v>
      </c>
      <c r="C4" s="370">
        <v>3</v>
      </c>
      <c r="D4" s="370">
        <v>4</v>
      </c>
      <c r="E4" s="370">
        <v>5</v>
      </c>
      <c r="F4" s="370">
        <v>6</v>
      </c>
      <c r="G4" s="56">
        <v>7</v>
      </c>
      <c r="H4" s="230">
        <v>5</v>
      </c>
    </row>
    <row r="5" spans="1:8" s="158" customFormat="1" ht="16.5" customHeight="1" thickBot="1">
      <c r="A5" s="154" t="s">
        <v>5</v>
      </c>
      <c r="B5" s="155"/>
      <c r="C5" s="155"/>
      <c r="D5" s="156" t="s">
        <v>6</v>
      </c>
      <c r="E5" s="157">
        <f>SUM(E6)</f>
        <v>864619.35</v>
      </c>
      <c r="F5" s="157">
        <f>SUM(F6)</f>
        <v>417775.35</v>
      </c>
      <c r="G5" s="456">
        <f>F5/E5</f>
        <v>0.48318991472952805</v>
      </c>
      <c r="H5" s="371">
        <f>SUM(H6)</f>
        <v>0</v>
      </c>
    </row>
    <row r="6" spans="1:8" ht="19.5" customHeight="1">
      <c r="A6" s="457"/>
      <c r="B6" s="458" t="s">
        <v>7</v>
      </c>
      <c r="C6" s="459"/>
      <c r="D6" s="460" t="s">
        <v>8</v>
      </c>
      <c r="E6" s="461">
        <f>SUM(E7:E11)</f>
        <v>864619.35</v>
      </c>
      <c r="F6" s="461">
        <f>SUM(F7:F11)</f>
        <v>417775.35</v>
      </c>
      <c r="G6" s="462">
        <f>F6/E6</f>
        <v>0.48318991472952805</v>
      </c>
      <c r="H6" s="463">
        <f>SUM(H7:H11)</f>
        <v>0</v>
      </c>
    </row>
    <row r="7" spans="1:14" s="223" customFormat="1" ht="19.5" customHeight="1">
      <c r="A7" s="100"/>
      <c r="B7" s="101"/>
      <c r="C7" s="101" t="s">
        <v>195</v>
      </c>
      <c r="D7" s="102" t="s">
        <v>196</v>
      </c>
      <c r="E7" s="103">
        <v>500000</v>
      </c>
      <c r="F7" s="103">
        <v>53156</v>
      </c>
      <c r="G7" s="366">
        <f>F7/E7</f>
        <v>0.106312</v>
      </c>
      <c r="H7" s="373"/>
      <c r="I7" s="99"/>
      <c r="J7" s="99"/>
      <c r="K7" s="99"/>
      <c r="L7" s="99"/>
      <c r="M7" s="99"/>
      <c r="N7" s="99"/>
    </row>
    <row r="8" spans="1:14" s="223" customFormat="1" ht="19.5" customHeight="1">
      <c r="A8" s="100"/>
      <c r="B8" s="101"/>
      <c r="C8" s="101"/>
      <c r="D8" s="102" t="s">
        <v>197</v>
      </c>
      <c r="E8" s="103"/>
      <c r="F8" s="103"/>
      <c r="G8" s="281"/>
      <c r="H8" s="373"/>
      <c r="I8" s="99"/>
      <c r="J8" s="99"/>
      <c r="K8" s="99"/>
      <c r="L8" s="99"/>
      <c r="M8" s="99"/>
      <c r="N8" s="99"/>
    </row>
    <row r="9" spans="1:8" ht="19.5" customHeight="1">
      <c r="A9" s="9"/>
      <c r="B9" s="10"/>
      <c r="C9" s="10">
        <v>2010</v>
      </c>
      <c r="D9" s="12" t="s">
        <v>40</v>
      </c>
      <c r="E9" s="71">
        <v>364619.35</v>
      </c>
      <c r="F9" s="71">
        <v>364619.35</v>
      </c>
      <c r="G9" s="214">
        <f>F9/E9</f>
        <v>1</v>
      </c>
      <c r="H9" s="374"/>
    </row>
    <row r="10" spans="1:8" ht="19.5" customHeight="1">
      <c r="A10" s="9"/>
      <c r="B10" s="10"/>
      <c r="C10" s="10"/>
      <c r="D10" s="12" t="s">
        <v>9</v>
      </c>
      <c r="E10" s="71"/>
      <c r="F10" s="71"/>
      <c r="G10" s="214"/>
      <c r="H10" s="374"/>
    </row>
    <row r="11" spans="1:8" ht="19.5" customHeight="1">
      <c r="A11" s="282"/>
      <c r="B11" s="283"/>
      <c r="C11" s="283"/>
      <c r="D11" s="284" t="s">
        <v>10</v>
      </c>
      <c r="E11" s="76"/>
      <c r="F11" s="76"/>
      <c r="G11" s="217"/>
      <c r="H11" s="375"/>
    </row>
    <row r="12" spans="1:8" s="158" customFormat="1" ht="17.25" customHeight="1">
      <c r="A12" s="376" t="s">
        <v>13</v>
      </c>
      <c r="B12" s="286"/>
      <c r="C12" s="286"/>
      <c r="D12" s="287" t="s">
        <v>14</v>
      </c>
      <c r="E12" s="288">
        <f>SUM(E13)</f>
        <v>2600</v>
      </c>
      <c r="F12" s="288">
        <f>SUM(F13)</f>
        <v>88.1</v>
      </c>
      <c r="G12" s="285">
        <f>F12/E12</f>
        <v>0.03388461538461538</v>
      </c>
      <c r="H12" s="377">
        <f>SUM(H13)</f>
        <v>0</v>
      </c>
    </row>
    <row r="13" spans="1:8" ht="19.5" customHeight="1">
      <c r="A13" s="58"/>
      <c r="B13" s="299" t="s">
        <v>15</v>
      </c>
      <c r="C13" s="208"/>
      <c r="D13" s="209" t="s">
        <v>16</v>
      </c>
      <c r="E13" s="90">
        <f>SUM(E14:E17)</f>
        <v>2600</v>
      </c>
      <c r="F13" s="90">
        <f>SUM(F14:F17)</f>
        <v>88.1</v>
      </c>
      <c r="G13" s="216">
        <f>F13/E13</f>
        <v>0.03388461538461538</v>
      </c>
      <c r="H13" s="378">
        <f>SUM(H14:H17)</f>
        <v>0</v>
      </c>
    </row>
    <row r="14" spans="1:8" ht="19.5" customHeight="1">
      <c r="A14" s="23"/>
      <c r="B14" s="24"/>
      <c r="C14" s="25" t="s">
        <v>17</v>
      </c>
      <c r="D14" s="26" t="s">
        <v>18</v>
      </c>
      <c r="E14" s="75">
        <v>2600</v>
      </c>
      <c r="F14" s="76">
        <v>88.1</v>
      </c>
      <c r="G14" s="214">
        <f>F14/E14</f>
        <v>0.03388461538461538</v>
      </c>
      <c r="H14" s="379"/>
    </row>
    <row r="15" spans="1:8" ht="19.5" customHeight="1">
      <c r="A15" s="23"/>
      <c r="B15" s="24"/>
      <c r="C15" s="24"/>
      <c r="D15" s="26" t="s">
        <v>19</v>
      </c>
      <c r="E15" s="75"/>
      <c r="F15" s="76"/>
      <c r="G15" s="214"/>
      <c r="H15" s="379"/>
    </row>
    <row r="16" spans="1:8" ht="19.5" customHeight="1">
      <c r="A16" s="23"/>
      <c r="B16" s="24"/>
      <c r="C16" s="24"/>
      <c r="D16" s="26" t="s">
        <v>20</v>
      </c>
      <c r="E16" s="75"/>
      <c r="F16" s="76"/>
      <c r="G16" s="214"/>
      <c r="H16" s="379"/>
    </row>
    <row r="17" spans="1:8" ht="19.5" customHeight="1">
      <c r="A17" s="23"/>
      <c r="B17" s="24"/>
      <c r="C17" s="24"/>
      <c r="D17" s="26" t="s">
        <v>21</v>
      </c>
      <c r="E17" s="75"/>
      <c r="F17" s="76"/>
      <c r="G17" s="220"/>
      <c r="H17" s="375"/>
    </row>
    <row r="18" spans="1:8" s="158" customFormat="1" ht="16.5" customHeight="1">
      <c r="A18" s="289">
        <v>600</v>
      </c>
      <c r="B18" s="286"/>
      <c r="C18" s="286"/>
      <c r="D18" s="287" t="s">
        <v>22</v>
      </c>
      <c r="E18" s="290">
        <f>SUM(E19)</f>
        <v>1223100</v>
      </c>
      <c r="F18" s="290">
        <f>SUM(F19)</f>
        <v>321408.73</v>
      </c>
      <c r="G18" s="269">
        <f>F19/E19</f>
        <v>0.26278205379772707</v>
      </c>
      <c r="H18" s="377">
        <f>SUM(H19)</f>
        <v>0</v>
      </c>
    </row>
    <row r="19" spans="1:8" s="38" customFormat="1" ht="22.5" customHeight="1">
      <c r="A19" s="43"/>
      <c r="B19" s="300">
        <v>60016</v>
      </c>
      <c r="C19" s="300"/>
      <c r="D19" s="301" t="s">
        <v>23</v>
      </c>
      <c r="E19" s="302">
        <f>SUM(E20:E26)</f>
        <v>1223100</v>
      </c>
      <c r="F19" s="302">
        <f>SUM(F20:F26)</f>
        <v>321408.73</v>
      </c>
      <c r="G19" s="216">
        <f>F19/E19</f>
        <v>0.26278205379772707</v>
      </c>
      <c r="H19" s="378">
        <f>SUM(H23:H23)</f>
        <v>0</v>
      </c>
    </row>
    <row r="20" spans="1:8" s="38" customFormat="1" ht="22.5" customHeight="1">
      <c r="A20" s="44"/>
      <c r="B20" s="315"/>
      <c r="C20" s="28" t="s">
        <v>24</v>
      </c>
      <c r="D20" s="29" t="s">
        <v>198</v>
      </c>
      <c r="E20" s="78">
        <v>0</v>
      </c>
      <c r="F20" s="79">
        <v>175149.44</v>
      </c>
      <c r="G20" s="213"/>
      <c r="H20" s="374"/>
    </row>
    <row r="21" spans="1:8" s="38" customFormat="1" ht="22.5" customHeight="1">
      <c r="A21" s="44"/>
      <c r="B21" s="315"/>
      <c r="C21" s="28"/>
      <c r="D21" s="29" t="s">
        <v>199</v>
      </c>
      <c r="E21" s="78"/>
      <c r="F21" s="79"/>
      <c r="G21" s="314"/>
      <c r="H21" s="385"/>
    </row>
    <row r="22" spans="1:8" s="38" customFormat="1" ht="22.5" customHeight="1">
      <c r="A22" s="44"/>
      <c r="B22" s="315"/>
      <c r="C22" s="28" t="s">
        <v>215</v>
      </c>
      <c r="D22" s="29" t="s">
        <v>26</v>
      </c>
      <c r="E22" s="78">
        <v>455000</v>
      </c>
      <c r="F22" s="79">
        <v>146259.29</v>
      </c>
      <c r="G22" s="320">
        <f>F22/E22</f>
        <v>0.321448989010989</v>
      </c>
      <c r="H22" s="385"/>
    </row>
    <row r="23" spans="1:8" ht="21.75" customHeight="1">
      <c r="A23" s="30"/>
      <c r="B23" s="31"/>
      <c r="C23" s="32">
        <v>2030</v>
      </c>
      <c r="D23" s="33" t="s">
        <v>257</v>
      </c>
      <c r="E23" s="80">
        <v>766700</v>
      </c>
      <c r="F23" s="71">
        <v>0</v>
      </c>
      <c r="G23" s="320">
        <f>F23/E23</f>
        <v>0</v>
      </c>
      <c r="H23" s="374"/>
    </row>
    <row r="24" spans="1:9" ht="21.75" customHeight="1">
      <c r="A24" s="30"/>
      <c r="B24" s="31"/>
      <c r="C24" s="32"/>
      <c r="D24" s="33" t="s">
        <v>258</v>
      </c>
      <c r="E24" s="80"/>
      <c r="F24" s="80"/>
      <c r="G24" s="320"/>
      <c r="H24" s="385"/>
      <c r="I24" s="313"/>
    </row>
    <row r="25" spans="1:8" ht="21.75" customHeight="1">
      <c r="A25" s="19"/>
      <c r="B25" s="21"/>
      <c r="C25" s="20">
        <v>6680</v>
      </c>
      <c r="D25" s="29" t="s">
        <v>259</v>
      </c>
      <c r="E25" s="80">
        <v>1400</v>
      </c>
      <c r="F25" s="80">
        <v>0</v>
      </c>
      <c r="G25" s="320">
        <f>F25/E25</f>
        <v>0</v>
      </c>
      <c r="H25" s="374"/>
    </row>
    <row r="26" spans="1:8" ht="21.75" customHeight="1">
      <c r="A26" s="34"/>
      <c r="B26" s="35"/>
      <c r="C26" s="36"/>
      <c r="D26" s="22" t="s">
        <v>260</v>
      </c>
      <c r="E26" s="73"/>
      <c r="F26" s="74"/>
      <c r="G26" s="220"/>
      <c r="H26" s="384"/>
    </row>
    <row r="27" spans="1:8" s="158" customFormat="1" ht="18" customHeight="1">
      <c r="A27" s="291">
        <v>700</v>
      </c>
      <c r="B27" s="292"/>
      <c r="C27" s="292"/>
      <c r="D27" s="293" t="s">
        <v>27</v>
      </c>
      <c r="E27" s="294">
        <f>SUM(+E28)</f>
        <v>6687499</v>
      </c>
      <c r="F27" s="294">
        <f>SUM(+F28)</f>
        <v>1219411.45</v>
      </c>
      <c r="G27" s="269">
        <f>F27/E27</f>
        <v>0.182341926331503</v>
      </c>
      <c r="H27" s="380">
        <f>SUM(+H28)</f>
        <v>755578.15</v>
      </c>
    </row>
    <row r="28" spans="1:8" s="38" customFormat="1" ht="22.5" customHeight="1">
      <c r="A28" s="45"/>
      <c r="B28" s="300">
        <v>70005</v>
      </c>
      <c r="C28" s="303"/>
      <c r="D28" s="301" t="s">
        <v>28</v>
      </c>
      <c r="E28" s="304">
        <f>SUM(E29:E44)</f>
        <v>6687499</v>
      </c>
      <c r="F28" s="304">
        <f>SUM(F29:F44)</f>
        <v>1219411.45</v>
      </c>
      <c r="G28" s="219">
        <f>F28/E28</f>
        <v>0.182341926331503</v>
      </c>
      <c r="H28" s="378">
        <f>SUM(H29:H44)</f>
        <v>755578.15</v>
      </c>
    </row>
    <row r="29" spans="1:8" ht="21.75" customHeight="1">
      <c r="A29" s="23"/>
      <c r="B29" s="31"/>
      <c r="C29" s="25" t="s">
        <v>29</v>
      </c>
      <c r="D29" s="33" t="s">
        <v>30</v>
      </c>
      <c r="E29" s="75">
        <v>140000</v>
      </c>
      <c r="F29" s="80">
        <v>90605.5</v>
      </c>
      <c r="G29" s="220">
        <f>F29/E29</f>
        <v>0.6471821428571428</v>
      </c>
      <c r="H29" s="379">
        <v>82692.26</v>
      </c>
    </row>
    <row r="30" spans="1:8" ht="19.5" customHeight="1">
      <c r="A30" s="23"/>
      <c r="B30" s="31"/>
      <c r="C30" s="24"/>
      <c r="D30" s="33" t="s">
        <v>31</v>
      </c>
      <c r="E30" s="75"/>
      <c r="F30" s="74"/>
      <c r="G30" s="214"/>
      <c r="H30" s="379"/>
    </row>
    <row r="31" spans="1:8" ht="20.25" customHeight="1">
      <c r="A31" s="23"/>
      <c r="B31" s="31"/>
      <c r="C31" s="32" t="s">
        <v>17</v>
      </c>
      <c r="D31" s="206" t="s">
        <v>32</v>
      </c>
      <c r="E31" s="75">
        <v>1500000</v>
      </c>
      <c r="F31" s="80">
        <v>869164.26</v>
      </c>
      <c r="G31" s="214">
        <f>F31/E31</f>
        <v>0.57944284</v>
      </c>
      <c r="H31" s="379">
        <v>270812.73</v>
      </c>
    </row>
    <row r="32" spans="1:8" ht="21" customHeight="1">
      <c r="A32" s="23"/>
      <c r="B32" s="205"/>
      <c r="C32" s="31"/>
      <c r="D32" s="33" t="s">
        <v>33</v>
      </c>
      <c r="E32" s="80"/>
      <c r="F32" s="74"/>
      <c r="G32" s="220"/>
      <c r="H32" s="374"/>
    </row>
    <row r="33" spans="1:8" ht="20.25" customHeight="1">
      <c r="A33" s="23"/>
      <c r="B33" s="31"/>
      <c r="C33" s="31"/>
      <c r="D33" s="33" t="s">
        <v>34</v>
      </c>
      <c r="E33" s="80"/>
      <c r="F33" s="75"/>
      <c r="G33" s="217"/>
      <c r="H33" s="374"/>
    </row>
    <row r="34" spans="1:8" ht="18.75" customHeight="1">
      <c r="A34" s="23"/>
      <c r="B34" s="31"/>
      <c r="C34" s="31"/>
      <c r="D34" s="15" t="s">
        <v>35</v>
      </c>
      <c r="E34" s="80"/>
      <c r="F34" s="80"/>
      <c r="G34" s="217"/>
      <c r="H34" s="374"/>
    </row>
    <row r="35" spans="1:14" s="223" customFormat="1" ht="19.5" customHeight="1">
      <c r="A35" s="126"/>
      <c r="B35" s="127"/>
      <c r="C35" s="367" t="s">
        <v>36</v>
      </c>
      <c r="D35" s="128" t="s">
        <v>37</v>
      </c>
      <c r="E35" s="129">
        <v>10000</v>
      </c>
      <c r="F35" s="140">
        <v>6764.32</v>
      </c>
      <c r="G35" s="368">
        <f>F35/E35</f>
        <v>0.6764319999999999</v>
      </c>
      <c r="H35" s="373"/>
      <c r="I35" s="99"/>
      <c r="J35" s="99"/>
      <c r="K35" s="99"/>
      <c r="L35" s="99"/>
      <c r="M35" s="99"/>
      <c r="N35" s="99"/>
    </row>
    <row r="36" spans="1:14" ht="20.25" customHeight="1">
      <c r="A36" s="30"/>
      <c r="B36" s="31"/>
      <c r="C36" s="31"/>
      <c r="D36" s="33" t="s">
        <v>38</v>
      </c>
      <c r="E36" s="80"/>
      <c r="F36" s="80"/>
      <c r="G36" s="217"/>
      <c r="H36" s="374"/>
      <c r="I36" s="99"/>
      <c r="J36" s="99"/>
      <c r="K36" s="99"/>
      <c r="L36" s="99"/>
      <c r="M36" s="99"/>
      <c r="N36" s="99"/>
    </row>
    <row r="37" spans="1:14" s="223" customFormat="1" ht="20.25" customHeight="1">
      <c r="A37" s="126"/>
      <c r="B37" s="127"/>
      <c r="C37" s="127" t="s">
        <v>195</v>
      </c>
      <c r="D37" s="102" t="s">
        <v>196</v>
      </c>
      <c r="E37" s="123">
        <v>5010000</v>
      </c>
      <c r="F37" s="111">
        <v>227782.58</v>
      </c>
      <c r="G37" s="368">
        <f>F37/E37</f>
        <v>0.04546558483033932</v>
      </c>
      <c r="H37" s="382">
        <v>115330.64</v>
      </c>
      <c r="I37" s="99"/>
      <c r="J37" s="99"/>
      <c r="K37" s="99"/>
      <c r="L37" s="99"/>
      <c r="M37" s="99"/>
      <c r="N37" s="99"/>
    </row>
    <row r="38" spans="1:14" s="223" customFormat="1" ht="20.25" customHeight="1">
      <c r="A38" s="126"/>
      <c r="B38" s="127"/>
      <c r="C38" s="127"/>
      <c r="D38" s="102" t="s">
        <v>197</v>
      </c>
      <c r="E38" s="129"/>
      <c r="F38" s="129"/>
      <c r="G38" s="368"/>
      <c r="H38" s="383"/>
      <c r="I38" s="99"/>
      <c r="J38" s="99"/>
      <c r="K38" s="99"/>
      <c r="L38" s="99"/>
      <c r="M38" s="99"/>
      <c r="N38" s="99"/>
    </row>
    <row r="39" spans="1:14" s="223" customFormat="1" ht="20.25" customHeight="1">
      <c r="A39" s="112"/>
      <c r="B39" s="113"/>
      <c r="C39" s="127" t="s">
        <v>57</v>
      </c>
      <c r="D39" s="184" t="s">
        <v>58</v>
      </c>
      <c r="E39" s="111">
        <v>4000</v>
      </c>
      <c r="F39" s="115">
        <v>10508.17</v>
      </c>
      <c r="G39" s="368">
        <f>F39/E39</f>
        <v>2.6270425</v>
      </c>
      <c r="H39" s="373"/>
      <c r="I39" s="99"/>
      <c r="J39" s="99"/>
      <c r="K39" s="99"/>
      <c r="L39" s="99"/>
      <c r="M39" s="99"/>
      <c r="N39" s="99"/>
    </row>
    <row r="40" spans="1:14" s="223" customFormat="1" ht="20.25" customHeight="1">
      <c r="A40" s="112"/>
      <c r="B40" s="113"/>
      <c r="C40" s="101" t="s">
        <v>11</v>
      </c>
      <c r="D40" s="128" t="s">
        <v>12</v>
      </c>
      <c r="E40" s="116">
        <v>20000</v>
      </c>
      <c r="F40" s="115">
        <v>10750.62</v>
      </c>
      <c r="G40" s="368">
        <f>F40/E40</f>
        <v>0.5375310000000001</v>
      </c>
      <c r="H40" s="373">
        <v>286742.52</v>
      </c>
      <c r="I40" s="99"/>
      <c r="J40" s="99"/>
      <c r="K40" s="99"/>
      <c r="L40" s="99"/>
      <c r="M40" s="99"/>
      <c r="N40" s="99"/>
    </row>
    <row r="41" spans="1:14" s="223" customFormat="1" ht="20.25" customHeight="1">
      <c r="A41" s="112"/>
      <c r="B41" s="113"/>
      <c r="C41" s="101" t="s">
        <v>124</v>
      </c>
      <c r="D41" s="128" t="s">
        <v>55</v>
      </c>
      <c r="E41" s="116">
        <v>0</v>
      </c>
      <c r="F41" s="115">
        <v>337</v>
      </c>
      <c r="G41" s="368"/>
      <c r="H41" s="373"/>
      <c r="I41" s="99"/>
      <c r="J41" s="99"/>
      <c r="K41" s="99"/>
      <c r="L41" s="99"/>
      <c r="M41" s="99"/>
      <c r="N41" s="99"/>
    </row>
    <row r="42" spans="1:14" s="223" customFormat="1" ht="20.25" customHeight="1">
      <c r="A42" s="112"/>
      <c r="B42" s="113"/>
      <c r="C42" s="151">
        <v>2010</v>
      </c>
      <c r="D42" s="136" t="s">
        <v>48</v>
      </c>
      <c r="E42" s="116">
        <v>3499</v>
      </c>
      <c r="F42" s="115">
        <v>3499</v>
      </c>
      <c r="G42" s="368">
        <f>F42/E42</f>
        <v>1</v>
      </c>
      <c r="H42" s="373"/>
      <c r="I42" s="99"/>
      <c r="J42" s="99"/>
      <c r="K42" s="99"/>
      <c r="L42" s="99"/>
      <c r="M42" s="99"/>
      <c r="N42" s="99"/>
    </row>
    <row r="43" spans="1:14" s="223" customFormat="1" ht="20.25" customHeight="1">
      <c r="A43" s="112"/>
      <c r="B43" s="113"/>
      <c r="C43" s="183"/>
      <c r="D43" s="114" t="s">
        <v>262</v>
      </c>
      <c r="E43" s="116"/>
      <c r="F43" s="115"/>
      <c r="G43" s="368"/>
      <c r="H43" s="373"/>
      <c r="I43" s="99"/>
      <c r="J43" s="99"/>
      <c r="K43" s="99"/>
      <c r="L43" s="99"/>
      <c r="M43" s="99"/>
      <c r="N43" s="99"/>
    </row>
    <row r="44" spans="1:14" s="223" customFormat="1" ht="20.25" customHeight="1" thickBot="1">
      <c r="A44" s="417"/>
      <c r="B44" s="418"/>
      <c r="C44" s="580"/>
      <c r="D44" s="581" t="s">
        <v>261</v>
      </c>
      <c r="E44" s="582"/>
      <c r="F44" s="420"/>
      <c r="G44" s="583"/>
      <c r="H44" s="584"/>
      <c r="I44" s="99"/>
      <c r="J44" s="99"/>
      <c r="K44" s="99"/>
      <c r="L44" s="99"/>
      <c r="M44" s="99"/>
      <c r="N44" s="99"/>
    </row>
    <row r="45" spans="1:8" s="305" customFormat="1" ht="19.5" customHeight="1">
      <c r="A45" s="585">
        <v>710</v>
      </c>
      <c r="B45" s="586"/>
      <c r="C45" s="586"/>
      <c r="D45" s="587" t="s">
        <v>41</v>
      </c>
      <c r="E45" s="588">
        <f>SUM(E46)</f>
        <v>104000</v>
      </c>
      <c r="F45" s="588">
        <f>SUM(F46)</f>
        <v>55330</v>
      </c>
      <c r="G45" s="589">
        <f>F45/E45</f>
        <v>0.5320192307692307</v>
      </c>
      <c r="H45" s="590">
        <f>SUM(H46)</f>
        <v>0</v>
      </c>
    </row>
    <row r="46" spans="1:8" s="38" customFormat="1" ht="19.5" customHeight="1">
      <c r="A46" s="307"/>
      <c r="B46" s="296">
        <v>71035</v>
      </c>
      <c r="C46" s="296"/>
      <c r="D46" s="297" t="s">
        <v>42</v>
      </c>
      <c r="E46" s="298">
        <f>SUM(E47:E50)</f>
        <v>104000</v>
      </c>
      <c r="F46" s="298">
        <f>SUM(F47:F50)</f>
        <v>55330</v>
      </c>
      <c r="G46" s="207">
        <f>F46/E46</f>
        <v>0.5320192307692307</v>
      </c>
      <c r="H46" s="372">
        <f>SUM(H47:H50)</f>
        <v>0</v>
      </c>
    </row>
    <row r="47" spans="1:8" ht="21.75" customHeight="1">
      <c r="A47" s="9"/>
      <c r="B47" s="10"/>
      <c r="C47" s="11" t="s">
        <v>25</v>
      </c>
      <c r="D47" s="12" t="s">
        <v>26</v>
      </c>
      <c r="E47" s="71">
        <v>100000</v>
      </c>
      <c r="F47" s="71">
        <v>53330</v>
      </c>
      <c r="G47" s="220">
        <f>F47/E47</f>
        <v>0.5333</v>
      </c>
      <c r="H47" s="374"/>
    </row>
    <row r="48" spans="1:8" ht="21.75" customHeight="1">
      <c r="A48" s="30"/>
      <c r="B48" s="10"/>
      <c r="C48" s="10">
        <v>2020</v>
      </c>
      <c r="D48" s="12" t="s">
        <v>43</v>
      </c>
      <c r="E48" s="71">
        <v>4000</v>
      </c>
      <c r="F48" s="71">
        <v>2000</v>
      </c>
      <c r="G48" s="214">
        <f>F48/E48</f>
        <v>0.5</v>
      </c>
      <c r="H48" s="374"/>
    </row>
    <row r="49" spans="1:8" ht="18" customHeight="1">
      <c r="A49" s="9"/>
      <c r="B49" s="10"/>
      <c r="C49" s="10"/>
      <c r="D49" s="12" t="s">
        <v>44</v>
      </c>
      <c r="E49" s="71"/>
      <c r="F49" s="71"/>
      <c r="G49" s="220"/>
      <c r="H49" s="374"/>
    </row>
    <row r="50" spans="1:8" ht="18.75" customHeight="1" thickBot="1">
      <c r="A50" s="13"/>
      <c r="B50" s="14"/>
      <c r="C50" s="14"/>
      <c r="D50" s="15" t="s">
        <v>45</v>
      </c>
      <c r="E50" s="74"/>
      <c r="F50" s="74"/>
      <c r="G50" s="217"/>
      <c r="H50" s="384"/>
    </row>
    <row r="51" spans="1:9" s="158" customFormat="1" ht="19.5" customHeight="1">
      <c r="A51" s="519">
        <v>750</v>
      </c>
      <c r="B51" s="155"/>
      <c r="C51" s="155"/>
      <c r="D51" s="156" t="s">
        <v>46</v>
      </c>
      <c r="E51" s="157">
        <f>SUM(E52+E58)</f>
        <v>178827</v>
      </c>
      <c r="F51" s="157">
        <f>SUM(F52+F58)</f>
        <v>104496.36</v>
      </c>
      <c r="G51" s="456">
        <f>F51/E51</f>
        <v>0.5843433038635105</v>
      </c>
      <c r="H51" s="371">
        <f>SUM(H52+H58)</f>
        <v>4584.83</v>
      </c>
      <c r="I51" s="311"/>
    </row>
    <row r="52" spans="1:8" s="38" customFormat="1" ht="19.5" customHeight="1">
      <c r="A52" s="312"/>
      <c r="B52" s="300">
        <v>75011</v>
      </c>
      <c r="C52" s="303"/>
      <c r="D52" s="301" t="s">
        <v>47</v>
      </c>
      <c r="E52" s="302">
        <f>SUM(E53:E57)</f>
        <v>168027</v>
      </c>
      <c r="F52" s="302">
        <f>SUM(F53:F57)</f>
        <v>90324.8</v>
      </c>
      <c r="G52" s="216">
        <f>F52/E52</f>
        <v>0.5375612252792706</v>
      </c>
      <c r="H52" s="372">
        <f>SUM(H53:H57)</f>
        <v>0</v>
      </c>
    </row>
    <row r="53" spans="1:8" ht="19.5" customHeight="1">
      <c r="A53" s="23"/>
      <c r="B53" s="31"/>
      <c r="C53" s="31">
        <v>2010</v>
      </c>
      <c r="D53" s="33" t="s">
        <v>48</v>
      </c>
      <c r="E53" s="74">
        <v>167877</v>
      </c>
      <c r="F53" s="74">
        <v>90300</v>
      </c>
      <c r="G53" s="214">
        <f>F53/E53</f>
        <v>0.5378938151146375</v>
      </c>
      <c r="H53" s="384"/>
    </row>
    <row r="54" spans="1:11" ht="19.5" customHeight="1">
      <c r="A54" s="30"/>
      <c r="B54" s="14"/>
      <c r="C54" s="14"/>
      <c r="D54" s="33" t="s">
        <v>49</v>
      </c>
      <c r="E54" s="75"/>
      <c r="F54" s="75"/>
      <c r="G54" s="220"/>
      <c r="H54" s="379"/>
      <c r="K54" s="313"/>
    </row>
    <row r="55" spans="1:8" ht="19.5" customHeight="1">
      <c r="A55" s="30"/>
      <c r="B55" s="24"/>
      <c r="C55" s="31"/>
      <c r="D55" s="33" t="s">
        <v>50</v>
      </c>
      <c r="E55" s="80"/>
      <c r="F55" s="80"/>
      <c r="G55" s="314"/>
      <c r="H55" s="374"/>
    </row>
    <row r="56" spans="1:8" ht="19.5" customHeight="1">
      <c r="A56" s="27"/>
      <c r="B56" s="31"/>
      <c r="C56" s="28">
        <v>2360</v>
      </c>
      <c r="D56" s="15" t="s">
        <v>51</v>
      </c>
      <c r="E56" s="74">
        <v>150</v>
      </c>
      <c r="F56" s="78">
        <v>24.8</v>
      </c>
      <c r="G56" s="320">
        <f>F56/E56</f>
        <v>0.16533333333333333</v>
      </c>
      <c r="H56" s="384"/>
    </row>
    <row r="57" spans="1:11" ht="19.5" customHeight="1">
      <c r="A57" s="23"/>
      <c r="B57" s="31"/>
      <c r="C57" s="31"/>
      <c r="D57" s="33" t="s">
        <v>52</v>
      </c>
      <c r="E57" s="80"/>
      <c r="F57" s="80"/>
      <c r="G57" s="314"/>
      <c r="H57" s="379"/>
      <c r="K57" s="319"/>
    </row>
    <row r="58" spans="1:8" s="38" customFormat="1" ht="19.5" customHeight="1">
      <c r="A58" s="356"/>
      <c r="B58" s="315">
        <v>75023</v>
      </c>
      <c r="C58" s="59"/>
      <c r="D58" s="316" t="s">
        <v>53</v>
      </c>
      <c r="E58" s="467">
        <f>SUM(E59:E67)</f>
        <v>10800</v>
      </c>
      <c r="F58" s="467">
        <f>SUM(F59:F67)</f>
        <v>14171.560000000001</v>
      </c>
      <c r="G58" s="349">
        <f>F58/E58</f>
        <v>1.3121814814814816</v>
      </c>
      <c r="H58" s="468">
        <f>SUM(H59:H67)</f>
        <v>4584.83</v>
      </c>
    </row>
    <row r="59" spans="1:8" ht="19.5" customHeight="1">
      <c r="A59" s="30"/>
      <c r="B59" s="24"/>
      <c r="C59" s="32" t="s">
        <v>25</v>
      </c>
      <c r="D59" s="33" t="s">
        <v>26</v>
      </c>
      <c r="E59" s="75">
        <v>2300</v>
      </c>
      <c r="F59" s="80">
        <v>710</v>
      </c>
      <c r="G59" s="214">
        <f>F59/E59</f>
        <v>0.30869565217391304</v>
      </c>
      <c r="H59" s="379"/>
    </row>
    <row r="60" spans="1:8" ht="19.5" customHeight="1">
      <c r="A60" s="30"/>
      <c r="B60" s="24"/>
      <c r="C60" s="31" t="s">
        <v>200</v>
      </c>
      <c r="D60" s="206" t="s">
        <v>32</v>
      </c>
      <c r="E60" s="75">
        <v>4500</v>
      </c>
      <c r="F60" s="80">
        <v>2130.26</v>
      </c>
      <c r="G60" s="214">
        <f>F60/E60</f>
        <v>0.47339111111111115</v>
      </c>
      <c r="H60" s="379">
        <v>4584.83</v>
      </c>
    </row>
    <row r="61" spans="1:8" ht="19.5" customHeight="1">
      <c r="A61" s="30"/>
      <c r="B61" s="31"/>
      <c r="C61" s="32"/>
      <c r="D61" s="33" t="s">
        <v>33</v>
      </c>
      <c r="E61" s="75"/>
      <c r="F61" s="74"/>
      <c r="G61" s="213"/>
      <c r="H61" s="379"/>
    </row>
    <row r="62" spans="1:8" ht="19.5" customHeight="1">
      <c r="A62" s="30"/>
      <c r="B62" s="14"/>
      <c r="C62" s="32"/>
      <c r="D62" s="33" t="s">
        <v>34</v>
      </c>
      <c r="E62" s="75"/>
      <c r="F62" s="75"/>
      <c r="G62" s="213"/>
      <c r="H62" s="379"/>
    </row>
    <row r="63" spans="1:8" ht="19.5" customHeight="1">
      <c r="A63" s="30"/>
      <c r="B63" s="31"/>
      <c r="C63" s="32"/>
      <c r="D63" s="33" t="s">
        <v>35</v>
      </c>
      <c r="E63" s="75"/>
      <c r="F63" s="80"/>
      <c r="G63" s="213"/>
      <c r="H63" s="379"/>
    </row>
    <row r="64" spans="1:8" s="99" customFormat="1" ht="19.5" customHeight="1">
      <c r="A64" s="126"/>
      <c r="B64" s="127"/>
      <c r="C64" s="127" t="s">
        <v>57</v>
      </c>
      <c r="D64" s="128" t="s">
        <v>58</v>
      </c>
      <c r="E64" s="115">
        <v>500</v>
      </c>
      <c r="F64" s="111">
        <v>11071.9</v>
      </c>
      <c r="G64" s="214">
        <f>F64/E64</f>
        <v>22.1438</v>
      </c>
      <c r="H64" s="388"/>
    </row>
    <row r="65" spans="1:8" s="99" customFormat="1" ht="19.5" customHeight="1">
      <c r="A65" s="260"/>
      <c r="B65" s="138"/>
      <c r="C65" s="138" t="s">
        <v>201</v>
      </c>
      <c r="D65" s="139" t="s">
        <v>152</v>
      </c>
      <c r="E65" s="147">
        <v>100</v>
      </c>
      <c r="F65" s="140">
        <v>0</v>
      </c>
      <c r="G65" s="214">
        <f>F65/E65</f>
        <v>0</v>
      </c>
      <c r="H65" s="389"/>
    </row>
    <row r="66" spans="1:8" ht="19.5" customHeight="1">
      <c r="A66" s="30"/>
      <c r="B66" s="31"/>
      <c r="C66" s="32" t="s">
        <v>39</v>
      </c>
      <c r="D66" s="33" t="s">
        <v>12</v>
      </c>
      <c r="E66" s="80">
        <v>400</v>
      </c>
      <c r="F66" s="80">
        <v>10.78</v>
      </c>
      <c r="G66" s="214">
        <f>F66/E66</f>
        <v>0.026949999999999998</v>
      </c>
      <c r="H66" s="374"/>
    </row>
    <row r="67" spans="1:8" ht="19.5" customHeight="1">
      <c r="A67" s="23"/>
      <c r="B67" s="24"/>
      <c r="C67" s="453" t="s">
        <v>54</v>
      </c>
      <c r="D67" s="26" t="s">
        <v>55</v>
      </c>
      <c r="E67" s="75">
        <v>3000</v>
      </c>
      <c r="F67" s="454">
        <v>248.62</v>
      </c>
      <c r="G67" s="434">
        <f>F67/E67</f>
        <v>0.08287333333333334</v>
      </c>
      <c r="H67" s="455"/>
    </row>
    <row r="68" spans="1:8" s="158" customFormat="1" ht="19.5" customHeight="1">
      <c r="A68" s="390">
        <v>751</v>
      </c>
      <c r="B68" s="323"/>
      <c r="C68" s="323"/>
      <c r="D68" s="326" t="s">
        <v>60</v>
      </c>
      <c r="E68" s="321">
        <f>SUM(E71+E76)</f>
        <v>63183</v>
      </c>
      <c r="F68" s="321">
        <f>SUM(F71+F76)</f>
        <v>45232</v>
      </c>
      <c r="G68" s="322">
        <f>F68/E68</f>
        <v>0.7158887675482329</v>
      </c>
      <c r="H68" s="380">
        <f>SUM(H71)</f>
        <v>0</v>
      </c>
    </row>
    <row r="69" spans="1:8" s="158" customFormat="1" ht="19.5" customHeight="1">
      <c r="A69" s="391"/>
      <c r="B69" s="331"/>
      <c r="C69" s="333"/>
      <c r="D69" s="334" t="s">
        <v>163</v>
      </c>
      <c r="E69" s="335"/>
      <c r="F69" s="338"/>
      <c r="G69" s="339"/>
      <c r="H69" s="392"/>
    </row>
    <row r="70" spans="1:8" s="158" customFormat="1" ht="19.5" customHeight="1">
      <c r="A70" s="393"/>
      <c r="B70" s="332"/>
      <c r="C70" s="325"/>
      <c r="D70" s="327" t="s">
        <v>164</v>
      </c>
      <c r="E70" s="336"/>
      <c r="F70" s="329"/>
      <c r="G70" s="340"/>
      <c r="H70" s="394"/>
    </row>
    <row r="71" spans="1:8" s="38" customFormat="1" ht="19.5" customHeight="1">
      <c r="A71" s="44"/>
      <c r="B71" s="315">
        <v>75101</v>
      </c>
      <c r="C71" s="315"/>
      <c r="D71" s="316" t="s">
        <v>202</v>
      </c>
      <c r="E71" s="317">
        <f>SUM(E73:E75)</f>
        <v>3956</v>
      </c>
      <c r="F71" s="318">
        <f>SUM(F73:F75)</f>
        <v>1980</v>
      </c>
      <c r="G71" s="212">
        <f>F71/E71</f>
        <v>0.5005055611729019</v>
      </c>
      <c r="H71" s="395">
        <f>SUM(H73:H75)</f>
        <v>0</v>
      </c>
    </row>
    <row r="72" spans="1:8" s="38" customFormat="1" ht="19.5" customHeight="1">
      <c r="A72" s="44"/>
      <c r="B72" s="315"/>
      <c r="C72" s="315"/>
      <c r="D72" s="316" t="s">
        <v>203</v>
      </c>
      <c r="E72" s="317"/>
      <c r="F72" s="318"/>
      <c r="G72" s="218"/>
      <c r="H72" s="395"/>
    </row>
    <row r="73" spans="1:8" ht="19.5" customHeight="1">
      <c r="A73" s="30"/>
      <c r="B73" s="31"/>
      <c r="C73" s="31">
        <v>2010</v>
      </c>
      <c r="D73" s="33" t="s">
        <v>48</v>
      </c>
      <c r="E73" s="80">
        <v>3956</v>
      </c>
      <c r="F73" s="71">
        <v>1980</v>
      </c>
      <c r="G73" s="314">
        <f>F73/E73</f>
        <v>0.5005055611729019</v>
      </c>
      <c r="H73" s="374"/>
    </row>
    <row r="74" spans="1:8" ht="19.5" customHeight="1">
      <c r="A74" s="30"/>
      <c r="B74" s="31"/>
      <c r="C74" s="31"/>
      <c r="D74" s="33" t="s">
        <v>49</v>
      </c>
      <c r="E74" s="80"/>
      <c r="F74" s="71"/>
      <c r="G74" s="214"/>
      <c r="H74" s="374"/>
    </row>
    <row r="75" spans="1:8" ht="19.5" customHeight="1">
      <c r="A75" s="34"/>
      <c r="B75" s="35"/>
      <c r="C75" s="35"/>
      <c r="D75" s="37" t="s">
        <v>50</v>
      </c>
      <c r="E75" s="81"/>
      <c r="F75" s="82"/>
      <c r="G75" s="220"/>
      <c r="H75" s="379"/>
    </row>
    <row r="76" spans="1:8" ht="19.5" customHeight="1">
      <c r="A76" s="494"/>
      <c r="B76" s="300">
        <v>75107</v>
      </c>
      <c r="C76" s="300"/>
      <c r="D76" s="301" t="s">
        <v>247</v>
      </c>
      <c r="E76" s="348">
        <f>SUM(E77:E79)</f>
        <v>59227</v>
      </c>
      <c r="F76" s="348">
        <f>SUM(F77:F79)</f>
        <v>43252</v>
      </c>
      <c r="G76" s="207">
        <f>F76/E76</f>
        <v>0.7302750434767927</v>
      </c>
      <c r="H76" s="372"/>
    </row>
    <row r="77" spans="1:8" ht="19.5" customHeight="1">
      <c r="A77" s="30"/>
      <c r="B77" s="31"/>
      <c r="C77" s="31">
        <v>2010</v>
      </c>
      <c r="D77" s="29" t="s">
        <v>48</v>
      </c>
      <c r="E77" s="75">
        <v>59227</v>
      </c>
      <c r="F77" s="75">
        <v>43252</v>
      </c>
      <c r="G77" s="314">
        <f>F77/E77</f>
        <v>0.7302750434767927</v>
      </c>
      <c r="H77" s="374"/>
    </row>
    <row r="78" spans="1:9" ht="19.5" customHeight="1">
      <c r="A78" s="30"/>
      <c r="B78" s="31"/>
      <c r="C78" s="31"/>
      <c r="D78" s="33" t="s">
        <v>49</v>
      </c>
      <c r="E78" s="75"/>
      <c r="F78" s="75"/>
      <c r="G78" s="220"/>
      <c r="H78" s="379"/>
      <c r="I78" s="495"/>
    </row>
    <row r="79" spans="1:8" ht="19.5" customHeight="1">
      <c r="A79" s="19"/>
      <c r="B79" s="21"/>
      <c r="C79" s="21"/>
      <c r="D79" s="37" t="s">
        <v>50</v>
      </c>
      <c r="E79" s="81"/>
      <c r="F79" s="81"/>
      <c r="G79" s="221"/>
      <c r="H79" s="375"/>
    </row>
    <row r="80" spans="1:8" s="158" customFormat="1" ht="27" customHeight="1">
      <c r="A80" s="289">
        <v>754</v>
      </c>
      <c r="B80" s="286"/>
      <c r="C80" s="286"/>
      <c r="D80" s="287" t="s">
        <v>204</v>
      </c>
      <c r="E80" s="290">
        <f>SUM(E81+E84+E88+E90)</f>
        <v>454000</v>
      </c>
      <c r="F80" s="290">
        <f>SUM(F81+F84+F88+F90)</f>
        <v>235603.69</v>
      </c>
      <c r="G80" s="295">
        <f>F80/E80</f>
        <v>0.518950859030837</v>
      </c>
      <c r="H80" s="380">
        <f>SUM(H84+H88)</f>
        <v>49897.62</v>
      </c>
    </row>
    <row r="81" spans="1:8" s="158" customFormat="1" ht="20.25" customHeight="1">
      <c r="A81" s="496"/>
      <c r="B81" s="497">
        <v>75412</v>
      </c>
      <c r="C81" s="497"/>
      <c r="D81" s="509" t="s">
        <v>62</v>
      </c>
      <c r="E81" s="510">
        <f>SUM(E82:E83)</f>
        <v>6000</v>
      </c>
      <c r="F81" s="510">
        <f>SUM(F82:F83)</f>
        <v>284.2</v>
      </c>
      <c r="G81" s="219">
        <f>F81/E81</f>
        <v>0.04736666666666667</v>
      </c>
      <c r="H81" s="498"/>
    </row>
    <row r="82" spans="1:9" s="158" customFormat="1" ht="20.25" customHeight="1">
      <c r="A82" s="500"/>
      <c r="B82" s="501"/>
      <c r="C82" s="501" t="s">
        <v>59</v>
      </c>
      <c r="D82" s="502" t="s">
        <v>263</v>
      </c>
      <c r="E82" s="505">
        <v>6000</v>
      </c>
      <c r="F82" s="505">
        <v>0</v>
      </c>
      <c r="G82" s="493">
        <f>F82/E82</f>
        <v>0</v>
      </c>
      <c r="H82" s="507"/>
      <c r="I82" s="508"/>
    </row>
    <row r="83" spans="1:8" s="158" customFormat="1" ht="22.5" customHeight="1">
      <c r="A83" s="499"/>
      <c r="B83" s="429"/>
      <c r="C83" s="429" t="s">
        <v>124</v>
      </c>
      <c r="D83" s="430" t="s">
        <v>55</v>
      </c>
      <c r="E83" s="503">
        <v>0</v>
      </c>
      <c r="F83" s="504">
        <v>284.2</v>
      </c>
      <c r="G83" s="431"/>
      <c r="H83" s="506"/>
    </row>
    <row r="84" spans="1:8" s="38" customFormat="1" ht="17.25" customHeight="1">
      <c r="A84" s="45"/>
      <c r="B84" s="47">
        <v>75414</v>
      </c>
      <c r="C84" s="47"/>
      <c r="D84" s="48" t="s">
        <v>66</v>
      </c>
      <c r="E84" s="87">
        <f>SUM(E85)</f>
        <v>1000</v>
      </c>
      <c r="F84" s="304">
        <f>SUM(F85)</f>
        <v>1000</v>
      </c>
      <c r="G84" s="216">
        <f>F84/E84</f>
        <v>1</v>
      </c>
      <c r="H84" s="378">
        <f>SUM(H85)</f>
        <v>0</v>
      </c>
    </row>
    <row r="85" spans="1:8" ht="19.5" customHeight="1">
      <c r="A85" s="23"/>
      <c r="B85" s="24"/>
      <c r="C85" s="24">
        <v>2010</v>
      </c>
      <c r="D85" s="26" t="s">
        <v>48</v>
      </c>
      <c r="E85" s="75">
        <v>1000</v>
      </c>
      <c r="F85" s="76">
        <v>1000</v>
      </c>
      <c r="G85" s="214">
        <f>F85/E85</f>
        <v>1</v>
      </c>
      <c r="H85" s="379"/>
    </row>
    <row r="86" spans="1:8" ht="19.5" customHeight="1">
      <c r="A86" s="23"/>
      <c r="B86" s="24"/>
      <c r="C86" s="24"/>
      <c r="D86" s="26" t="s">
        <v>49</v>
      </c>
      <c r="E86" s="75"/>
      <c r="F86" s="76"/>
      <c r="G86" s="220"/>
      <c r="H86" s="379"/>
    </row>
    <row r="87" spans="1:8" ht="19.5" customHeight="1">
      <c r="A87" s="34"/>
      <c r="B87" s="35"/>
      <c r="C87" s="35"/>
      <c r="D87" s="37" t="s">
        <v>50</v>
      </c>
      <c r="E87" s="81"/>
      <c r="F87" s="82"/>
      <c r="G87" s="221"/>
      <c r="H87" s="375"/>
    </row>
    <row r="88" spans="1:8" s="38" customFormat="1" ht="16.5" customHeight="1">
      <c r="A88" s="43"/>
      <c r="B88" s="300">
        <v>75416</v>
      </c>
      <c r="C88" s="300"/>
      <c r="D88" s="301" t="s">
        <v>67</v>
      </c>
      <c r="E88" s="302">
        <f>SUM(E89)</f>
        <v>100000</v>
      </c>
      <c r="F88" s="298">
        <f>SUM(F89)</f>
        <v>54980.54</v>
      </c>
      <c r="G88" s="219">
        <f>F88/E88</f>
        <v>0.5498054</v>
      </c>
      <c r="H88" s="372">
        <f>SUM(H89)</f>
        <v>49897.62</v>
      </c>
    </row>
    <row r="89" spans="1:8" ht="19.5" customHeight="1">
      <c r="A89" s="19"/>
      <c r="B89" s="24"/>
      <c r="C89" s="25" t="s">
        <v>68</v>
      </c>
      <c r="D89" s="37" t="s">
        <v>69</v>
      </c>
      <c r="E89" s="73">
        <v>100000</v>
      </c>
      <c r="F89" s="74">
        <v>54980.54</v>
      </c>
      <c r="G89" s="221">
        <f>F89/E89</f>
        <v>0.5498054</v>
      </c>
      <c r="H89" s="375">
        <v>49897.62</v>
      </c>
    </row>
    <row r="90" spans="1:9" ht="19.5" customHeight="1" thickBot="1">
      <c r="A90" s="591"/>
      <c r="B90" s="592">
        <v>75495</v>
      </c>
      <c r="C90" s="593"/>
      <c r="D90" s="564" t="s">
        <v>8</v>
      </c>
      <c r="E90" s="594">
        <f>SUM(E91:E94)</f>
        <v>347000</v>
      </c>
      <c r="F90" s="594">
        <f>SUM(F91:F94)</f>
        <v>179338.95</v>
      </c>
      <c r="G90" s="595">
        <f>F90/E90</f>
        <v>0.5168269452449568</v>
      </c>
      <c r="H90" s="596"/>
      <c r="I90" s="313"/>
    </row>
    <row r="91" spans="1:8" ht="19.5" customHeight="1">
      <c r="A91" s="457"/>
      <c r="B91" s="568"/>
      <c r="C91" s="568" t="s">
        <v>24</v>
      </c>
      <c r="D91" s="569" t="s">
        <v>198</v>
      </c>
      <c r="E91" s="570">
        <v>0</v>
      </c>
      <c r="F91" s="570">
        <v>179338.95</v>
      </c>
      <c r="G91" s="597"/>
      <c r="H91" s="598"/>
    </row>
    <row r="92" spans="1:8" ht="19.5" customHeight="1">
      <c r="A92" s="9"/>
      <c r="B92" s="31"/>
      <c r="C92" s="32"/>
      <c r="D92" s="22" t="s">
        <v>230</v>
      </c>
      <c r="E92" s="80"/>
      <c r="F92" s="80"/>
      <c r="G92" s="214"/>
      <c r="H92" s="374"/>
    </row>
    <row r="93" spans="1:8" ht="19.5" customHeight="1">
      <c r="A93" s="9"/>
      <c r="B93" s="31"/>
      <c r="C93" s="32">
        <v>6680</v>
      </c>
      <c r="D93" s="33" t="s">
        <v>259</v>
      </c>
      <c r="E93" s="73">
        <v>347000</v>
      </c>
      <c r="F93" s="73">
        <v>0</v>
      </c>
      <c r="G93" s="217">
        <f>F93/E93</f>
        <v>0</v>
      </c>
      <c r="H93" s="379"/>
    </row>
    <row r="94" spans="1:8" ht="19.5" customHeight="1">
      <c r="A94" s="13"/>
      <c r="B94" s="21"/>
      <c r="C94" s="57"/>
      <c r="D94" s="22" t="s">
        <v>260</v>
      </c>
      <c r="E94" s="81"/>
      <c r="F94" s="81"/>
      <c r="G94" s="221"/>
      <c r="H94" s="375"/>
    </row>
    <row r="95" spans="1:8" s="158" customFormat="1" ht="19.5" customHeight="1">
      <c r="A95" s="390">
        <v>756</v>
      </c>
      <c r="B95" s="345"/>
      <c r="C95" s="323"/>
      <c r="D95" s="346" t="s">
        <v>205</v>
      </c>
      <c r="E95" s="337">
        <f>SUM(E99+E103+E115+E130+E141)</f>
        <v>24147261</v>
      </c>
      <c r="F95" s="337">
        <f>SUM(F99+F103+F115+F130+F141)</f>
        <v>10858398.14</v>
      </c>
      <c r="G95" s="343">
        <f>F95/E95</f>
        <v>0.44967411169324756</v>
      </c>
      <c r="H95" s="396">
        <f>SUM(H99+H103+H115+H130+H141)</f>
        <v>1692724.56</v>
      </c>
    </row>
    <row r="96" spans="1:8" s="158" customFormat="1" ht="18.75" customHeight="1">
      <c r="A96" s="391"/>
      <c r="B96" s="324"/>
      <c r="C96" s="333"/>
      <c r="D96" s="347" t="s">
        <v>206</v>
      </c>
      <c r="E96" s="338"/>
      <c r="F96" s="335"/>
      <c r="G96" s="344"/>
      <c r="H96" s="387"/>
    </row>
    <row r="97" spans="1:8" s="158" customFormat="1" ht="21.75" customHeight="1">
      <c r="A97" s="364"/>
      <c r="B97" s="331"/>
      <c r="C97" s="324"/>
      <c r="D97" s="342" t="s">
        <v>207</v>
      </c>
      <c r="E97" s="328"/>
      <c r="F97" s="335"/>
      <c r="G97" s="330"/>
      <c r="H97" s="392"/>
    </row>
    <row r="98" spans="1:8" s="158" customFormat="1" ht="21.75" customHeight="1">
      <c r="A98" s="397"/>
      <c r="B98" s="332"/>
      <c r="C98" s="332"/>
      <c r="D98" s="341" t="s">
        <v>208</v>
      </c>
      <c r="E98" s="336"/>
      <c r="F98" s="336"/>
      <c r="G98" s="340"/>
      <c r="H98" s="394"/>
    </row>
    <row r="99" spans="1:8" s="38" customFormat="1" ht="19.5" customHeight="1">
      <c r="A99" s="44"/>
      <c r="B99" s="315">
        <v>75601</v>
      </c>
      <c r="C99" s="315"/>
      <c r="D99" s="316" t="s">
        <v>73</v>
      </c>
      <c r="E99" s="317">
        <f>SUM(E100:E102)</f>
        <v>33500</v>
      </c>
      <c r="F99" s="318">
        <f>SUM(F100:F102)</f>
        <v>16548.78</v>
      </c>
      <c r="G99" s="219">
        <f>F99/E99</f>
        <v>0.49399343283582087</v>
      </c>
      <c r="H99" s="395">
        <f>SUM(H100:H102)</f>
        <v>29590.39</v>
      </c>
    </row>
    <row r="100" spans="1:8" ht="19.5" customHeight="1">
      <c r="A100" s="27"/>
      <c r="B100" s="28"/>
      <c r="C100" s="51" t="s">
        <v>74</v>
      </c>
      <c r="D100" s="29" t="s">
        <v>209</v>
      </c>
      <c r="E100" s="78">
        <v>32000</v>
      </c>
      <c r="F100" s="79">
        <v>16384.07</v>
      </c>
      <c r="G100" s="220">
        <f>F100/E100</f>
        <v>0.5120021875</v>
      </c>
      <c r="H100" s="385">
        <v>29590.39</v>
      </c>
    </row>
    <row r="101" spans="1:8" ht="19.5" customHeight="1">
      <c r="A101" s="30"/>
      <c r="B101" s="31"/>
      <c r="C101" s="24"/>
      <c r="D101" s="33" t="s">
        <v>210</v>
      </c>
      <c r="E101" s="80"/>
      <c r="F101" s="80"/>
      <c r="G101" s="217"/>
      <c r="H101" s="374"/>
    </row>
    <row r="102" spans="1:8" ht="19.5" customHeight="1" thickBot="1">
      <c r="A102" s="233"/>
      <c r="B102" s="234"/>
      <c r="C102" s="546" t="s">
        <v>75</v>
      </c>
      <c r="D102" s="235" t="s">
        <v>76</v>
      </c>
      <c r="E102" s="236">
        <v>1500</v>
      </c>
      <c r="F102" s="231">
        <v>164.71</v>
      </c>
      <c r="G102" s="547">
        <f>F102/E102</f>
        <v>0.10980666666666668</v>
      </c>
      <c r="H102" s="401"/>
    </row>
    <row r="103" spans="1:13" s="38" customFormat="1" ht="19.5" customHeight="1">
      <c r="A103" s="548"/>
      <c r="B103" s="549">
        <v>75615</v>
      </c>
      <c r="C103" s="549"/>
      <c r="D103" s="550" t="s">
        <v>211</v>
      </c>
      <c r="E103" s="551">
        <f>SUM(E105:E114)</f>
        <v>5597700</v>
      </c>
      <c r="F103" s="551">
        <f>SUM(F105:F114)</f>
        <v>2828180.9100000006</v>
      </c>
      <c r="G103" s="552">
        <f>F103/E103</f>
        <v>0.5052398145666972</v>
      </c>
      <c r="H103" s="463">
        <f>SUM(H105:H114)</f>
        <v>672137.4699999999</v>
      </c>
      <c r="M103" s="38" t="s">
        <v>212</v>
      </c>
    </row>
    <row r="104" spans="1:8" s="38" customFormat="1" ht="19.5" customHeight="1">
      <c r="A104" s="49"/>
      <c r="B104" s="350"/>
      <c r="C104" s="50"/>
      <c r="D104" s="351" t="s">
        <v>213</v>
      </c>
      <c r="E104" s="348"/>
      <c r="F104" s="352"/>
      <c r="G104" s="308"/>
      <c r="H104" s="398"/>
    </row>
    <row r="105" spans="1:8" s="38" customFormat="1" ht="19.5" customHeight="1">
      <c r="A105" s="49"/>
      <c r="B105" s="208"/>
      <c r="C105" s="50"/>
      <c r="D105" s="209" t="s">
        <v>214</v>
      </c>
      <c r="E105" s="88"/>
      <c r="F105" s="348"/>
      <c r="G105" s="349"/>
      <c r="H105" s="399"/>
    </row>
    <row r="106" spans="1:8" ht="19.5" customHeight="1">
      <c r="A106" s="30"/>
      <c r="B106" s="31"/>
      <c r="C106" s="32" t="s">
        <v>77</v>
      </c>
      <c r="D106" s="33" t="s">
        <v>78</v>
      </c>
      <c r="E106" s="80">
        <v>4800000</v>
      </c>
      <c r="F106" s="80">
        <v>2515452.99</v>
      </c>
      <c r="G106" s="314">
        <f aca="true" t="shared" si="0" ref="G106:G115">F106/E106</f>
        <v>0.52405270625</v>
      </c>
      <c r="H106" s="374">
        <v>378340.47</v>
      </c>
    </row>
    <row r="107" spans="1:8" ht="19.5" customHeight="1">
      <c r="A107" s="23"/>
      <c r="B107" s="24"/>
      <c r="C107" s="25" t="s">
        <v>79</v>
      </c>
      <c r="D107" s="26" t="s">
        <v>80</v>
      </c>
      <c r="E107" s="75">
        <v>300000</v>
      </c>
      <c r="F107" s="76">
        <v>153055.2</v>
      </c>
      <c r="G107" s="214">
        <f t="shared" si="0"/>
        <v>0.5101840000000001</v>
      </c>
      <c r="H107" s="379">
        <v>8950.75</v>
      </c>
    </row>
    <row r="108" spans="1:8" ht="19.5" customHeight="1">
      <c r="A108" s="23"/>
      <c r="B108" s="24"/>
      <c r="C108" s="25" t="s">
        <v>81</v>
      </c>
      <c r="D108" s="26" t="s">
        <v>82</v>
      </c>
      <c r="E108" s="75">
        <v>14000</v>
      </c>
      <c r="F108" s="76">
        <v>7251.25</v>
      </c>
      <c r="G108" s="214">
        <f t="shared" si="0"/>
        <v>0.5179464285714286</v>
      </c>
      <c r="H108" s="379">
        <v>81.05</v>
      </c>
    </row>
    <row r="109" spans="1:8" ht="19.5" customHeight="1">
      <c r="A109" s="23"/>
      <c r="B109" s="24"/>
      <c r="C109" s="25" t="s">
        <v>83</v>
      </c>
      <c r="D109" s="26" t="s">
        <v>84</v>
      </c>
      <c r="E109" s="75">
        <v>310000</v>
      </c>
      <c r="F109" s="76">
        <v>92161.47</v>
      </c>
      <c r="G109" s="220">
        <f t="shared" si="0"/>
        <v>0.297295064516129</v>
      </c>
      <c r="H109" s="379">
        <v>20045</v>
      </c>
    </row>
    <row r="110" spans="1:8" ht="19.5" customHeight="1">
      <c r="A110" s="23"/>
      <c r="B110" s="24"/>
      <c r="C110" s="25" t="s">
        <v>85</v>
      </c>
      <c r="D110" s="26" t="s">
        <v>86</v>
      </c>
      <c r="E110" s="75">
        <v>10000</v>
      </c>
      <c r="F110" s="76">
        <v>165</v>
      </c>
      <c r="G110" s="214">
        <f t="shared" si="0"/>
        <v>0.0165</v>
      </c>
      <c r="H110" s="379"/>
    </row>
    <row r="111" spans="1:8" ht="19.5" customHeight="1">
      <c r="A111" s="23"/>
      <c r="B111" s="24"/>
      <c r="C111" s="24" t="s">
        <v>275</v>
      </c>
      <c r="D111" s="26" t="s">
        <v>276</v>
      </c>
      <c r="E111" s="75"/>
      <c r="F111" s="76"/>
      <c r="G111" s="214"/>
      <c r="H111" s="379">
        <v>264114.6</v>
      </c>
    </row>
    <row r="112" spans="1:8" ht="19.5" customHeight="1">
      <c r="A112" s="23"/>
      <c r="B112" s="24"/>
      <c r="C112" s="24" t="s">
        <v>215</v>
      </c>
      <c r="D112" s="26" t="s">
        <v>26</v>
      </c>
      <c r="E112" s="75">
        <v>700</v>
      </c>
      <c r="F112" s="76">
        <v>290.4</v>
      </c>
      <c r="G112" s="214">
        <f t="shared" si="0"/>
        <v>0.4148571428571428</v>
      </c>
      <c r="H112" s="379">
        <v>605.6</v>
      </c>
    </row>
    <row r="113" spans="1:8" ht="19.5" customHeight="1">
      <c r="A113" s="23"/>
      <c r="B113" s="24"/>
      <c r="C113" s="25" t="s">
        <v>75</v>
      </c>
      <c r="D113" s="26" t="s">
        <v>76</v>
      </c>
      <c r="E113" s="75">
        <v>70000</v>
      </c>
      <c r="F113" s="85">
        <v>6133.6</v>
      </c>
      <c r="G113" s="214">
        <f t="shared" si="0"/>
        <v>0.08762285714285714</v>
      </c>
      <c r="H113" s="379"/>
    </row>
    <row r="114" spans="1:8" ht="19.5" customHeight="1">
      <c r="A114" s="34"/>
      <c r="B114" s="35"/>
      <c r="C114" s="35">
        <v>2680</v>
      </c>
      <c r="D114" s="93" t="s">
        <v>87</v>
      </c>
      <c r="E114" s="81">
        <v>93000</v>
      </c>
      <c r="F114" s="82">
        <v>53671</v>
      </c>
      <c r="G114" s="220">
        <f t="shared" si="0"/>
        <v>0.5771075268817204</v>
      </c>
      <c r="H114" s="375"/>
    </row>
    <row r="115" spans="1:8" s="38" customFormat="1" ht="19.5" customHeight="1">
      <c r="A115" s="45"/>
      <c r="B115" s="47">
        <v>75616</v>
      </c>
      <c r="C115" s="47"/>
      <c r="D115" s="48" t="s">
        <v>216</v>
      </c>
      <c r="E115" s="87">
        <f>SUM(E116:E129)</f>
        <v>4711000</v>
      </c>
      <c r="F115" s="304">
        <f>SUM(F116:F129)</f>
        <v>2582183.01</v>
      </c>
      <c r="G115" s="216">
        <f t="shared" si="0"/>
        <v>0.5481178115049883</v>
      </c>
      <c r="H115" s="378">
        <f>SUM(H116:H129)</f>
        <v>989020.68</v>
      </c>
    </row>
    <row r="116" spans="1:8" s="38" customFormat="1" ht="19.5" customHeight="1">
      <c r="A116" s="49"/>
      <c r="B116" s="50"/>
      <c r="C116" s="50"/>
      <c r="D116" s="354" t="s">
        <v>217</v>
      </c>
      <c r="E116" s="88"/>
      <c r="F116" s="89"/>
      <c r="G116" s="215"/>
      <c r="H116" s="400"/>
    </row>
    <row r="117" spans="1:8" s="38" customFormat="1" ht="19.5" customHeight="1">
      <c r="A117" s="49"/>
      <c r="B117" s="50"/>
      <c r="C117" s="50"/>
      <c r="D117" s="354" t="s">
        <v>218</v>
      </c>
      <c r="E117" s="88"/>
      <c r="F117" s="89"/>
      <c r="G117" s="215"/>
      <c r="H117" s="400"/>
    </row>
    <row r="118" spans="1:8" s="38" customFormat="1" ht="19.5" customHeight="1">
      <c r="A118" s="49"/>
      <c r="B118" s="50"/>
      <c r="C118" s="50"/>
      <c r="D118" s="354" t="s">
        <v>219</v>
      </c>
      <c r="E118" s="88"/>
      <c r="F118" s="89"/>
      <c r="G118" s="215"/>
      <c r="H118" s="400"/>
    </row>
    <row r="119" spans="1:8" ht="19.5" customHeight="1">
      <c r="A119" s="23"/>
      <c r="B119" s="24"/>
      <c r="C119" s="25" t="s">
        <v>77</v>
      </c>
      <c r="D119" s="26" t="s">
        <v>78</v>
      </c>
      <c r="E119" s="75">
        <v>2600000</v>
      </c>
      <c r="F119" s="85">
        <v>1532806.8</v>
      </c>
      <c r="G119" s="214">
        <f aca="true" t="shared" si="1" ref="G119:G140">F119/E119</f>
        <v>0.5895410769230769</v>
      </c>
      <c r="H119" s="379">
        <v>492583.3</v>
      </c>
    </row>
    <row r="120" spans="1:8" ht="19.5" customHeight="1">
      <c r="A120" s="23"/>
      <c r="B120" s="24"/>
      <c r="C120" s="25" t="s">
        <v>79</v>
      </c>
      <c r="D120" s="26" t="s">
        <v>80</v>
      </c>
      <c r="E120" s="75">
        <v>907500</v>
      </c>
      <c r="F120" s="76">
        <v>467264.57</v>
      </c>
      <c r="G120" s="214">
        <f t="shared" si="1"/>
        <v>0.51489208815427</v>
      </c>
      <c r="H120" s="379">
        <v>95550.83</v>
      </c>
    </row>
    <row r="121" spans="1:8" ht="19.5" customHeight="1">
      <c r="A121" s="23"/>
      <c r="B121" s="24"/>
      <c r="C121" s="25" t="s">
        <v>81</v>
      </c>
      <c r="D121" s="26" t="s">
        <v>82</v>
      </c>
      <c r="E121" s="75">
        <v>1500</v>
      </c>
      <c r="F121" s="76">
        <v>790.7</v>
      </c>
      <c r="G121" s="220">
        <f t="shared" si="1"/>
        <v>0.5271333333333333</v>
      </c>
      <c r="H121" s="379">
        <v>176.3</v>
      </c>
    </row>
    <row r="122" spans="1:8" ht="19.5" customHeight="1">
      <c r="A122" s="23"/>
      <c r="B122" s="24"/>
      <c r="C122" s="25" t="s">
        <v>83</v>
      </c>
      <c r="D122" s="26" t="s">
        <v>84</v>
      </c>
      <c r="E122" s="75">
        <v>345000</v>
      </c>
      <c r="F122" s="76">
        <v>143368.36</v>
      </c>
      <c r="G122" s="217">
        <f t="shared" si="1"/>
        <v>0.4155604637681159</v>
      </c>
      <c r="H122" s="379">
        <v>72772.17</v>
      </c>
    </row>
    <row r="123" spans="1:8" ht="19.5" customHeight="1">
      <c r="A123" s="23"/>
      <c r="B123" s="24"/>
      <c r="C123" s="25" t="s">
        <v>88</v>
      </c>
      <c r="D123" s="26" t="s">
        <v>89</v>
      </c>
      <c r="E123" s="75">
        <v>50000</v>
      </c>
      <c r="F123" s="85">
        <v>14193.8</v>
      </c>
      <c r="G123" s="217">
        <f t="shared" si="1"/>
        <v>0.28387599999999996</v>
      </c>
      <c r="H123" s="379">
        <v>1745.32</v>
      </c>
    </row>
    <row r="124" spans="1:8" ht="19.5" customHeight="1">
      <c r="A124" s="52"/>
      <c r="B124" s="53"/>
      <c r="C124" s="54" t="s">
        <v>90</v>
      </c>
      <c r="D124" s="55" t="s">
        <v>91</v>
      </c>
      <c r="E124" s="84">
        <v>5000</v>
      </c>
      <c r="F124" s="85">
        <v>3360</v>
      </c>
      <c r="G124" s="214">
        <f t="shared" si="1"/>
        <v>0.672</v>
      </c>
      <c r="H124" s="381"/>
    </row>
    <row r="125" spans="1:8" ht="19.5" customHeight="1">
      <c r="A125" s="23"/>
      <c r="B125" s="24"/>
      <c r="C125" s="25" t="s">
        <v>92</v>
      </c>
      <c r="D125" s="26" t="s">
        <v>93</v>
      </c>
      <c r="E125" s="75">
        <v>250000</v>
      </c>
      <c r="F125" s="76">
        <v>123055</v>
      </c>
      <c r="G125" s="220">
        <f t="shared" si="1"/>
        <v>0.49222</v>
      </c>
      <c r="H125" s="379"/>
    </row>
    <row r="126" spans="1:8" ht="19.5" customHeight="1">
      <c r="A126" s="23"/>
      <c r="B126" s="24"/>
      <c r="C126" s="25" t="s">
        <v>85</v>
      </c>
      <c r="D126" s="26" t="s">
        <v>86</v>
      </c>
      <c r="E126" s="75">
        <v>500000</v>
      </c>
      <c r="F126" s="76">
        <v>273225.99</v>
      </c>
      <c r="G126" s="214">
        <f t="shared" si="1"/>
        <v>0.54645198</v>
      </c>
      <c r="H126" s="379">
        <v>11443.09</v>
      </c>
    </row>
    <row r="127" spans="1:8" ht="19.5" customHeight="1">
      <c r="A127" s="23"/>
      <c r="B127" s="24"/>
      <c r="C127" s="24" t="s">
        <v>275</v>
      </c>
      <c r="D127" s="26" t="s">
        <v>276</v>
      </c>
      <c r="E127" s="75"/>
      <c r="F127" s="76"/>
      <c r="G127" s="214"/>
      <c r="H127" s="374">
        <v>287780.08</v>
      </c>
    </row>
    <row r="128" spans="1:8" ht="19.5" customHeight="1">
      <c r="A128" s="23"/>
      <c r="B128" s="24"/>
      <c r="C128" s="24" t="s">
        <v>215</v>
      </c>
      <c r="D128" s="26" t="s">
        <v>26</v>
      </c>
      <c r="E128" s="75">
        <v>12000</v>
      </c>
      <c r="F128" s="76">
        <v>6926.85</v>
      </c>
      <c r="G128" s="220">
        <f t="shared" si="1"/>
        <v>0.5772375000000001</v>
      </c>
      <c r="H128" s="384">
        <v>26969.59</v>
      </c>
    </row>
    <row r="129" spans="1:8" ht="21.75" customHeight="1">
      <c r="A129" s="23"/>
      <c r="B129" s="24"/>
      <c r="C129" s="25" t="s">
        <v>75</v>
      </c>
      <c r="D129" s="26" t="s">
        <v>76</v>
      </c>
      <c r="E129" s="75">
        <v>40000</v>
      </c>
      <c r="F129" s="76">
        <v>17190.94</v>
      </c>
      <c r="G129" s="355">
        <f t="shared" si="1"/>
        <v>0.4297735</v>
      </c>
      <c r="H129" s="379"/>
    </row>
    <row r="130" spans="1:8" s="38" customFormat="1" ht="18" customHeight="1">
      <c r="A130" s="312"/>
      <c r="B130" s="303">
        <v>75618</v>
      </c>
      <c r="C130" s="300"/>
      <c r="D130" s="301" t="s">
        <v>220</v>
      </c>
      <c r="E130" s="302">
        <f>SUM(E133:E140)</f>
        <v>2061700</v>
      </c>
      <c r="F130" s="302">
        <f>SUM(F133:F140)</f>
        <v>938109.72</v>
      </c>
      <c r="G130" s="207">
        <f t="shared" si="1"/>
        <v>0.455017568026386</v>
      </c>
      <c r="H130" s="372">
        <f>SUM(H133:H140)</f>
        <v>1976.02</v>
      </c>
    </row>
    <row r="131" spans="1:8" s="38" customFormat="1" ht="18" customHeight="1">
      <c r="A131" s="49"/>
      <c r="B131" s="350"/>
      <c r="C131" s="315"/>
      <c r="D131" s="351" t="s">
        <v>221</v>
      </c>
      <c r="E131" s="317"/>
      <c r="F131" s="318"/>
      <c r="G131" s="218"/>
      <c r="H131" s="395"/>
    </row>
    <row r="132" spans="1:8" s="38" customFormat="1" ht="18" customHeight="1">
      <c r="A132" s="356"/>
      <c r="B132" s="59"/>
      <c r="C132" s="59"/>
      <c r="D132" s="351" t="s">
        <v>222</v>
      </c>
      <c r="E132" s="317"/>
      <c r="F132" s="318"/>
      <c r="G132" s="308"/>
      <c r="H132" s="395"/>
    </row>
    <row r="133" spans="1:8" ht="19.5" customHeight="1">
      <c r="A133" s="23"/>
      <c r="B133" s="24"/>
      <c r="C133" s="25" t="s">
        <v>94</v>
      </c>
      <c r="D133" s="15" t="s">
        <v>95</v>
      </c>
      <c r="E133" s="80">
        <v>650000</v>
      </c>
      <c r="F133" s="71">
        <v>294260.66</v>
      </c>
      <c r="G133" s="217">
        <f t="shared" si="1"/>
        <v>0.45270870769230764</v>
      </c>
      <c r="H133" s="374">
        <v>1976.02</v>
      </c>
    </row>
    <row r="134" spans="1:8" ht="19.5" customHeight="1">
      <c r="A134" s="23"/>
      <c r="B134" s="31"/>
      <c r="C134" s="25" t="s">
        <v>96</v>
      </c>
      <c r="D134" s="33" t="s">
        <v>97</v>
      </c>
      <c r="E134" s="74">
        <v>1000000</v>
      </c>
      <c r="F134" s="71">
        <v>310302</v>
      </c>
      <c r="G134" s="214">
        <f t="shared" si="1"/>
        <v>0.310302</v>
      </c>
      <c r="H134" s="374"/>
    </row>
    <row r="135" spans="1:8" ht="19.5" customHeight="1">
      <c r="A135" s="30"/>
      <c r="B135" s="31"/>
      <c r="C135" s="32" t="s">
        <v>98</v>
      </c>
      <c r="D135" s="15" t="s">
        <v>99</v>
      </c>
      <c r="E135" s="75">
        <v>400000</v>
      </c>
      <c r="F135" s="71">
        <v>322813.38</v>
      </c>
      <c r="G135" s="314">
        <f t="shared" si="1"/>
        <v>0.80703345</v>
      </c>
      <c r="H135" s="379"/>
    </row>
    <row r="136" spans="1:8" ht="19.5" customHeight="1" thickBot="1">
      <c r="A136" s="599"/>
      <c r="B136" s="600"/>
      <c r="C136" s="600" t="s">
        <v>223</v>
      </c>
      <c r="D136" s="601" t="s">
        <v>224</v>
      </c>
      <c r="E136" s="602">
        <v>9000</v>
      </c>
      <c r="F136" s="231">
        <v>9905.42</v>
      </c>
      <c r="G136" s="547">
        <f t="shared" si="1"/>
        <v>1.1006022222222223</v>
      </c>
      <c r="H136" s="603"/>
    </row>
    <row r="137" spans="1:8" ht="19.5" customHeight="1">
      <c r="A137" s="604"/>
      <c r="B137" s="568"/>
      <c r="C137" s="568"/>
      <c r="D137" s="605" t="s">
        <v>225</v>
      </c>
      <c r="E137" s="606"/>
      <c r="F137" s="606"/>
      <c r="G137" s="607"/>
      <c r="H137" s="598"/>
    </row>
    <row r="138" spans="1:8" ht="19.5" customHeight="1">
      <c r="A138" s="30"/>
      <c r="B138" s="31"/>
      <c r="C138" s="31"/>
      <c r="D138" s="33" t="s">
        <v>226</v>
      </c>
      <c r="E138" s="75"/>
      <c r="F138" s="80"/>
      <c r="G138" s="314"/>
      <c r="H138" s="379"/>
    </row>
    <row r="139" spans="1:8" ht="18.75" customHeight="1">
      <c r="A139" s="13"/>
      <c r="B139" s="31"/>
      <c r="C139" s="32" t="s">
        <v>100</v>
      </c>
      <c r="D139" s="26" t="s">
        <v>101</v>
      </c>
      <c r="E139" s="75">
        <v>500</v>
      </c>
      <c r="F139" s="80">
        <v>250</v>
      </c>
      <c r="G139" s="217">
        <f t="shared" si="1"/>
        <v>0.5</v>
      </c>
      <c r="H139" s="379"/>
    </row>
    <row r="140" spans="1:8" ht="18.75" customHeight="1">
      <c r="A140" s="23"/>
      <c r="B140" s="35"/>
      <c r="C140" s="57" t="s">
        <v>75</v>
      </c>
      <c r="D140" s="26" t="s">
        <v>76</v>
      </c>
      <c r="E140" s="75">
        <v>2200</v>
      </c>
      <c r="F140" s="76">
        <v>578.26</v>
      </c>
      <c r="G140" s="217">
        <f t="shared" si="1"/>
        <v>0.26284545454545455</v>
      </c>
      <c r="H140" s="379"/>
    </row>
    <row r="141" spans="1:8" s="38" customFormat="1" ht="19.5" customHeight="1">
      <c r="A141" s="43"/>
      <c r="B141" s="300">
        <v>75621</v>
      </c>
      <c r="C141" s="47"/>
      <c r="D141" s="48" t="s">
        <v>227</v>
      </c>
      <c r="E141" s="302">
        <f>SUM(E143:E144)</f>
        <v>11743361</v>
      </c>
      <c r="F141" s="302">
        <f>SUM(F143:F144)</f>
        <v>4493375.72</v>
      </c>
      <c r="G141" s="207">
        <f aca="true" t="shared" si="2" ref="G141:G154">F141/E141</f>
        <v>0.38263114963424866</v>
      </c>
      <c r="H141" s="372">
        <f>SUM(H143:H144)</f>
        <v>0</v>
      </c>
    </row>
    <row r="142" spans="1:8" s="38" customFormat="1" ht="20.25" customHeight="1">
      <c r="A142" s="356"/>
      <c r="B142" s="350"/>
      <c r="C142" s="350"/>
      <c r="D142" s="354" t="s">
        <v>228</v>
      </c>
      <c r="E142" s="353"/>
      <c r="F142" s="90"/>
      <c r="G142" s="308"/>
      <c r="H142" s="398"/>
    </row>
    <row r="143" spans="1:8" ht="19.5" customHeight="1">
      <c r="A143" s="19"/>
      <c r="B143" s="21"/>
      <c r="C143" s="20" t="s">
        <v>102</v>
      </c>
      <c r="D143" s="33" t="s">
        <v>103</v>
      </c>
      <c r="E143" s="73">
        <v>10983361</v>
      </c>
      <c r="F143" s="80">
        <v>4433128</v>
      </c>
      <c r="G143" s="220">
        <f t="shared" si="2"/>
        <v>0.40362216993504996</v>
      </c>
      <c r="H143" s="384"/>
    </row>
    <row r="144" spans="1:8" ht="22.5" customHeight="1">
      <c r="A144" s="34"/>
      <c r="B144" s="35"/>
      <c r="C144" s="36" t="s">
        <v>104</v>
      </c>
      <c r="D144" s="37" t="s">
        <v>105</v>
      </c>
      <c r="E144" s="81">
        <v>760000</v>
      </c>
      <c r="F144" s="82">
        <v>60247.72</v>
      </c>
      <c r="G144" s="221">
        <f t="shared" si="2"/>
        <v>0.07927331578947369</v>
      </c>
      <c r="H144" s="375"/>
    </row>
    <row r="145" spans="1:8" s="158" customFormat="1" ht="19.5" customHeight="1">
      <c r="A145" s="289">
        <v>758</v>
      </c>
      <c r="B145" s="286"/>
      <c r="C145" s="286"/>
      <c r="D145" s="287" t="s">
        <v>106</v>
      </c>
      <c r="E145" s="290">
        <f>SUM(E146+E148+E152)</f>
        <v>10765023</v>
      </c>
      <c r="F145" s="290">
        <f>SUM(F146+F148+F150+F152)</f>
        <v>6958189.2</v>
      </c>
      <c r="G145" s="295">
        <f t="shared" si="2"/>
        <v>0.6463701192277992</v>
      </c>
      <c r="H145" s="377">
        <f>SUM(H146+H152)</f>
        <v>0</v>
      </c>
    </row>
    <row r="146" spans="1:8" s="38" customFormat="1" ht="19.5" customHeight="1">
      <c r="A146" s="58"/>
      <c r="B146" s="208">
        <v>75801</v>
      </c>
      <c r="C146" s="208"/>
      <c r="D146" s="209" t="s">
        <v>107</v>
      </c>
      <c r="E146" s="348">
        <f>SUM(E147)</f>
        <v>10315009</v>
      </c>
      <c r="F146" s="90">
        <f>SUM(F147)</f>
        <v>6347696</v>
      </c>
      <c r="G146" s="216">
        <f t="shared" si="2"/>
        <v>0.615384436407181</v>
      </c>
      <c r="H146" s="399">
        <f>SUM(H147)</f>
        <v>0</v>
      </c>
    </row>
    <row r="147" spans="1:8" ht="19.5" customHeight="1">
      <c r="A147" s="23"/>
      <c r="B147" s="24"/>
      <c r="C147" s="24">
        <v>2920</v>
      </c>
      <c r="D147" s="26" t="s">
        <v>108</v>
      </c>
      <c r="E147" s="81">
        <v>10315009</v>
      </c>
      <c r="F147" s="76">
        <v>6347696</v>
      </c>
      <c r="G147" s="355">
        <f t="shared" si="2"/>
        <v>0.615384436407181</v>
      </c>
      <c r="H147" s="375"/>
    </row>
    <row r="148" spans="1:8" s="38" customFormat="1" ht="19.5" customHeight="1">
      <c r="A148" s="43"/>
      <c r="B148" s="300">
        <v>75814</v>
      </c>
      <c r="C148" s="300"/>
      <c r="D148" s="301" t="s">
        <v>229</v>
      </c>
      <c r="E148" s="317">
        <f>SUM(E149:E149)</f>
        <v>0</v>
      </c>
      <c r="F148" s="302">
        <f>SUM(F149:F149)</f>
        <v>385400</v>
      </c>
      <c r="G148" s="216"/>
      <c r="H148" s="395">
        <f>SUM(H149:H149)</f>
        <v>0</v>
      </c>
    </row>
    <row r="149" spans="1:8" ht="19.5" customHeight="1">
      <c r="A149" s="23"/>
      <c r="B149" s="35"/>
      <c r="C149" s="35" t="s">
        <v>124</v>
      </c>
      <c r="D149" s="37" t="s">
        <v>55</v>
      </c>
      <c r="E149" s="81">
        <v>0</v>
      </c>
      <c r="F149" s="81">
        <v>385400</v>
      </c>
      <c r="G149" s="355"/>
      <c r="H149" s="379"/>
    </row>
    <row r="150" spans="1:8" ht="19.5" customHeight="1">
      <c r="A150" s="469"/>
      <c r="B150" s="208">
        <v>75815</v>
      </c>
      <c r="C150" s="300"/>
      <c r="D150" s="209" t="s">
        <v>242</v>
      </c>
      <c r="E150" s="348">
        <f>SUM(E151)</f>
        <v>0</v>
      </c>
      <c r="F150" s="348">
        <f>SUM(F151)</f>
        <v>87.2</v>
      </c>
      <c r="G150" s="207"/>
      <c r="H150" s="372">
        <f>SUM(H151)</f>
        <v>0</v>
      </c>
    </row>
    <row r="151" spans="1:8" ht="19.5" customHeight="1">
      <c r="A151" s="34"/>
      <c r="B151" s="470"/>
      <c r="C151" s="21">
        <v>2980</v>
      </c>
      <c r="D151" s="37" t="s">
        <v>242</v>
      </c>
      <c r="E151" s="81">
        <v>0</v>
      </c>
      <c r="F151" s="81">
        <v>87.2</v>
      </c>
      <c r="G151" s="471"/>
      <c r="H151" s="379"/>
    </row>
    <row r="152" spans="1:8" s="38" customFormat="1" ht="19.5" customHeight="1">
      <c r="A152" s="43"/>
      <c r="B152" s="300">
        <v>75831</v>
      </c>
      <c r="C152" s="300"/>
      <c r="D152" s="301" t="s">
        <v>109</v>
      </c>
      <c r="E152" s="317">
        <f>SUM(E153)</f>
        <v>450014</v>
      </c>
      <c r="F152" s="317">
        <f>SUM(F153)</f>
        <v>225006</v>
      </c>
      <c r="G152" s="218">
        <f t="shared" si="2"/>
        <v>0.4999977778469114</v>
      </c>
      <c r="H152" s="372">
        <f>SUM(H153)</f>
        <v>0</v>
      </c>
    </row>
    <row r="153" spans="1:8" ht="19.5" customHeight="1">
      <c r="A153" s="40"/>
      <c r="B153" s="41"/>
      <c r="C153" s="41">
        <v>2920</v>
      </c>
      <c r="D153" s="42" t="s">
        <v>108</v>
      </c>
      <c r="E153" s="86">
        <v>450014</v>
      </c>
      <c r="F153" s="72">
        <v>225006</v>
      </c>
      <c r="G153" s="221">
        <f t="shared" si="2"/>
        <v>0.4999977778469114</v>
      </c>
      <c r="H153" s="386"/>
    </row>
    <row r="154" spans="1:8" s="158" customFormat="1" ht="19.5" customHeight="1" thickBot="1">
      <c r="A154" s="553">
        <v>801</v>
      </c>
      <c r="B154" s="554"/>
      <c r="C154" s="554"/>
      <c r="D154" s="555" t="s">
        <v>110</v>
      </c>
      <c r="E154" s="556">
        <f>SUM(E155+E164+E172+E177+E179)</f>
        <v>521632.06</v>
      </c>
      <c r="F154" s="556">
        <f>SUM(F155+F164+F172+F177+F179)</f>
        <v>265709.78</v>
      </c>
      <c r="G154" s="557">
        <f t="shared" si="2"/>
        <v>0.5093816127789386</v>
      </c>
      <c r="H154" s="558">
        <f>SUM(H155+H164+H172+H179)</f>
        <v>0</v>
      </c>
    </row>
    <row r="155" spans="1:8" s="38" customFormat="1" ht="19.5" customHeight="1">
      <c r="A155" s="559"/>
      <c r="B155" s="560">
        <v>80101</v>
      </c>
      <c r="C155" s="560"/>
      <c r="D155" s="550" t="s">
        <v>111</v>
      </c>
      <c r="E155" s="551">
        <f>SUM(E156:E163)</f>
        <v>164487</v>
      </c>
      <c r="F155" s="551">
        <f>SUM(F156:F163)</f>
        <v>78988.25</v>
      </c>
      <c r="G155" s="561">
        <f>F155/E155</f>
        <v>0.48020968222412713</v>
      </c>
      <c r="H155" s="463">
        <f>SUM(H156:H161)</f>
        <v>0</v>
      </c>
    </row>
    <row r="156" spans="1:8" ht="19.5" customHeight="1">
      <c r="A156" s="30"/>
      <c r="B156" s="28"/>
      <c r="C156" s="51" t="s">
        <v>17</v>
      </c>
      <c r="D156" s="29" t="s">
        <v>151</v>
      </c>
      <c r="E156" s="80">
        <v>3581</v>
      </c>
      <c r="F156" s="79">
        <v>3890.85</v>
      </c>
      <c r="G156" s="314">
        <f>F156/E156</f>
        <v>1.0865261100251327</v>
      </c>
      <c r="H156" s="374"/>
    </row>
    <row r="157" spans="1:8" ht="19.5" customHeight="1">
      <c r="A157" s="30"/>
      <c r="B157" s="31"/>
      <c r="C157" s="31"/>
      <c r="D157" s="33" t="s">
        <v>113</v>
      </c>
      <c r="E157" s="80"/>
      <c r="F157" s="71"/>
      <c r="G157" s="320"/>
      <c r="H157" s="374"/>
    </row>
    <row r="158" spans="1:8" ht="19.5" customHeight="1">
      <c r="A158" s="30"/>
      <c r="B158" s="31"/>
      <c r="C158" s="31"/>
      <c r="D158" s="33" t="s">
        <v>114</v>
      </c>
      <c r="E158" s="80"/>
      <c r="F158" s="71"/>
      <c r="G158" s="220"/>
      <c r="H158" s="374"/>
    </row>
    <row r="159" spans="1:8" ht="19.5" customHeight="1">
      <c r="A159" s="30"/>
      <c r="B159" s="31"/>
      <c r="C159" s="31"/>
      <c r="D159" s="33" t="s">
        <v>115</v>
      </c>
      <c r="E159" s="80"/>
      <c r="F159" s="71"/>
      <c r="G159" s="217"/>
      <c r="H159" s="374"/>
    </row>
    <row r="160" spans="1:8" ht="19.5" customHeight="1">
      <c r="A160" s="19"/>
      <c r="B160" s="21"/>
      <c r="C160" s="20" t="s">
        <v>39</v>
      </c>
      <c r="D160" s="22" t="s">
        <v>12</v>
      </c>
      <c r="E160" s="73">
        <v>19600</v>
      </c>
      <c r="F160" s="74">
        <v>0</v>
      </c>
      <c r="G160" s="314">
        <f>F160/E160</f>
        <v>0</v>
      </c>
      <c r="H160" s="384"/>
    </row>
    <row r="161" spans="1:8" ht="19.5" customHeight="1">
      <c r="A161" s="30"/>
      <c r="B161" s="31"/>
      <c r="C161" s="31" t="s">
        <v>124</v>
      </c>
      <c r="D161" s="33" t="s">
        <v>239</v>
      </c>
      <c r="E161" s="80">
        <v>6032</v>
      </c>
      <c r="F161" s="71">
        <v>7460.4</v>
      </c>
      <c r="G161" s="214">
        <f>F161/E161</f>
        <v>1.2368037135278513</v>
      </c>
      <c r="H161" s="374"/>
    </row>
    <row r="162" spans="1:8" ht="19.5" customHeight="1">
      <c r="A162" s="30"/>
      <c r="B162" s="31"/>
      <c r="C162" s="31">
        <v>6330</v>
      </c>
      <c r="D162" s="33" t="s">
        <v>264</v>
      </c>
      <c r="E162" s="512">
        <v>135274</v>
      </c>
      <c r="F162" s="71">
        <v>67637</v>
      </c>
      <c r="G162" s="314">
        <f>F162/E162</f>
        <v>0.5</v>
      </c>
      <c r="H162" s="513"/>
    </row>
    <row r="163" spans="1:8" ht="19.5" customHeight="1">
      <c r="A163" s="34"/>
      <c r="B163" s="35"/>
      <c r="C163" s="35"/>
      <c r="D163" s="37" t="s">
        <v>265</v>
      </c>
      <c r="E163" s="514"/>
      <c r="F163" s="82"/>
      <c r="G163" s="355"/>
      <c r="H163" s="515"/>
    </row>
    <row r="164" spans="1:8" s="38" customFormat="1" ht="19.5" customHeight="1">
      <c r="A164" s="44"/>
      <c r="B164" s="315">
        <v>80104</v>
      </c>
      <c r="C164" s="315"/>
      <c r="D164" s="316" t="s">
        <v>117</v>
      </c>
      <c r="E164" s="358">
        <f>SUM(E165:E171)</f>
        <v>342240</v>
      </c>
      <c r="F164" s="317">
        <f>SUM(F165:F171)</f>
        <v>179915.28</v>
      </c>
      <c r="G164" s="207">
        <f aca="true" t="shared" si="3" ref="G164:G174">F164/E164</f>
        <v>0.5256991584852735</v>
      </c>
      <c r="H164" s="464">
        <f>SUM(H165:H171)</f>
        <v>0</v>
      </c>
    </row>
    <row r="165" spans="1:8" ht="19.5" customHeight="1">
      <c r="A165" s="30"/>
      <c r="B165" s="31"/>
      <c r="C165" s="32" t="s">
        <v>25</v>
      </c>
      <c r="D165" s="33" t="s">
        <v>26</v>
      </c>
      <c r="E165" s="80">
        <v>334140</v>
      </c>
      <c r="F165" s="71">
        <v>177460</v>
      </c>
      <c r="G165" s="214">
        <f t="shared" si="3"/>
        <v>0.531094750703298</v>
      </c>
      <c r="H165" s="374"/>
    </row>
    <row r="166" spans="1:8" ht="19.5" customHeight="1">
      <c r="A166" s="30"/>
      <c r="B166" s="31"/>
      <c r="C166" s="31" t="s">
        <v>200</v>
      </c>
      <c r="D166" s="29" t="s">
        <v>151</v>
      </c>
      <c r="E166" s="80">
        <v>0</v>
      </c>
      <c r="F166" s="71">
        <v>2357.1</v>
      </c>
      <c r="G166" s="214"/>
      <c r="H166" s="374"/>
    </row>
    <row r="167" spans="1:8" ht="19.5" customHeight="1">
      <c r="A167" s="30"/>
      <c r="B167" s="31"/>
      <c r="C167" s="32"/>
      <c r="D167" s="33" t="s">
        <v>113</v>
      </c>
      <c r="E167" s="80"/>
      <c r="F167" s="71"/>
      <c r="G167" s="214"/>
      <c r="H167" s="384"/>
    </row>
    <row r="168" spans="1:9" ht="19.5" customHeight="1">
      <c r="A168" s="30"/>
      <c r="B168" s="31"/>
      <c r="C168" s="32"/>
      <c r="D168" s="33" t="s">
        <v>114</v>
      </c>
      <c r="E168" s="80"/>
      <c r="F168" s="71"/>
      <c r="G168" s="214"/>
      <c r="H168" s="379"/>
      <c r="I168" s="495"/>
    </row>
    <row r="169" spans="1:8" ht="19.5" customHeight="1">
      <c r="A169" s="30"/>
      <c r="B169" s="31"/>
      <c r="C169" s="32"/>
      <c r="D169" s="33" t="s">
        <v>115</v>
      </c>
      <c r="E169" s="80"/>
      <c r="F169" s="71"/>
      <c r="G169" s="214"/>
      <c r="H169" s="379"/>
    </row>
    <row r="170" spans="1:8" ht="19.5" customHeight="1">
      <c r="A170" s="30"/>
      <c r="B170" s="31"/>
      <c r="C170" s="20" t="s">
        <v>39</v>
      </c>
      <c r="D170" s="33" t="s">
        <v>12</v>
      </c>
      <c r="E170" s="80">
        <v>8100</v>
      </c>
      <c r="F170" s="80">
        <v>0</v>
      </c>
      <c r="G170" s="314">
        <f t="shared" si="3"/>
        <v>0</v>
      </c>
      <c r="H170" s="374"/>
    </row>
    <row r="171" spans="1:8" ht="19.5" customHeight="1">
      <c r="A171" s="19"/>
      <c r="B171" s="21"/>
      <c r="C171" s="35" t="s">
        <v>124</v>
      </c>
      <c r="D171" s="22" t="s">
        <v>119</v>
      </c>
      <c r="E171" s="73">
        <v>0</v>
      </c>
      <c r="F171" s="73">
        <v>98.18</v>
      </c>
      <c r="G171" s="220"/>
      <c r="H171" s="375"/>
    </row>
    <row r="172" spans="1:8" s="38" customFormat="1" ht="19.5" customHeight="1">
      <c r="A172" s="43"/>
      <c r="B172" s="47">
        <v>80110</v>
      </c>
      <c r="C172" s="359"/>
      <c r="D172" s="301" t="s">
        <v>118</v>
      </c>
      <c r="E172" s="302">
        <f>SUM(E173:E176)</f>
        <v>14905.06</v>
      </c>
      <c r="F172" s="302">
        <f>SUM(F173:F176)</f>
        <v>1905.06</v>
      </c>
      <c r="G172" s="216">
        <f t="shared" si="3"/>
        <v>0.1278129708971316</v>
      </c>
      <c r="H172" s="372">
        <f>SUM(H173:H176)</f>
        <v>0</v>
      </c>
    </row>
    <row r="173" spans="1:8" ht="19.5" customHeight="1">
      <c r="A173" s="13"/>
      <c r="B173" s="31"/>
      <c r="C173" s="32" t="s">
        <v>39</v>
      </c>
      <c r="D173" s="15" t="s">
        <v>12</v>
      </c>
      <c r="E173" s="74">
        <v>13000</v>
      </c>
      <c r="F173" s="74">
        <v>0</v>
      </c>
      <c r="G173" s="217">
        <f t="shared" si="3"/>
        <v>0</v>
      </c>
      <c r="H173" s="384"/>
    </row>
    <row r="174" spans="1:8" ht="19.5" customHeight="1">
      <c r="A174" s="23"/>
      <c r="B174" s="21"/>
      <c r="C174" s="39">
        <v>2700</v>
      </c>
      <c r="D174" s="26" t="s">
        <v>63</v>
      </c>
      <c r="E174" s="80">
        <v>1905.06</v>
      </c>
      <c r="F174" s="71">
        <v>1905.06</v>
      </c>
      <c r="G174" s="214">
        <f t="shared" si="3"/>
        <v>1</v>
      </c>
      <c r="H174" s="374"/>
    </row>
    <row r="175" spans="1:8" ht="19.5" customHeight="1">
      <c r="A175" s="23"/>
      <c r="B175" s="31"/>
      <c r="C175" s="32"/>
      <c r="D175" s="33" t="s">
        <v>64</v>
      </c>
      <c r="E175" s="80"/>
      <c r="F175" s="80"/>
      <c r="G175" s="314"/>
      <c r="H175" s="379"/>
    </row>
    <row r="176" spans="1:8" ht="19.5" customHeight="1">
      <c r="A176" s="34"/>
      <c r="B176" s="35"/>
      <c r="C176" s="36"/>
      <c r="D176" s="37" t="s">
        <v>65</v>
      </c>
      <c r="E176" s="81"/>
      <c r="F176" s="82"/>
      <c r="G176" s="221"/>
      <c r="H176" s="375"/>
    </row>
    <row r="177" spans="1:8" ht="16.5" customHeight="1">
      <c r="A177" s="43"/>
      <c r="B177" s="300">
        <v>80113</v>
      </c>
      <c r="C177" s="511"/>
      <c r="D177" s="301" t="s">
        <v>266</v>
      </c>
      <c r="E177" s="302">
        <f>SUM(E178)</f>
        <v>0</v>
      </c>
      <c r="F177" s="302">
        <f>SUM(F178)</f>
        <v>4650.36</v>
      </c>
      <c r="G177" s="219"/>
      <c r="H177" s="372"/>
    </row>
    <row r="178" spans="1:8" ht="19.5" customHeight="1">
      <c r="A178" s="19"/>
      <c r="B178" s="21"/>
      <c r="C178" s="21" t="s">
        <v>57</v>
      </c>
      <c r="D178" s="22" t="s">
        <v>58</v>
      </c>
      <c r="E178" s="73">
        <v>0</v>
      </c>
      <c r="F178" s="74">
        <v>4650.36</v>
      </c>
      <c r="G178" s="220"/>
      <c r="H178" s="384"/>
    </row>
    <row r="179" spans="1:8" s="38" customFormat="1" ht="19.5" customHeight="1">
      <c r="A179" s="45"/>
      <c r="B179" s="47">
        <v>80146</v>
      </c>
      <c r="C179" s="47"/>
      <c r="D179" s="48" t="s">
        <v>173</v>
      </c>
      <c r="E179" s="87">
        <f>SUM(E180)</f>
        <v>0</v>
      </c>
      <c r="F179" s="304">
        <f>SUM(F180)</f>
        <v>250.83</v>
      </c>
      <c r="G179" s="216"/>
      <c r="H179" s="378">
        <f>SUM(H180)</f>
        <v>0</v>
      </c>
    </row>
    <row r="180" spans="1:8" ht="19.5" customHeight="1">
      <c r="A180" s="30"/>
      <c r="B180" s="31"/>
      <c r="C180" s="31" t="s">
        <v>124</v>
      </c>
      <c r="D180" s="33" t="s">
        <v>119</v>
      </c>
      <c r="E180" s="80">
        <v>0</v>
      </c>
      <c r="F180" s="71">
        <v>250.83</v>
      </c>
      <c r="G180" s="214"/>
      <c r="H180" s="374"/>
    </row>
    <row r="181" spans="1:8" s="158" customFormat="1" ht="18.75" customHeight="1">
      <c r="A181" s="289">
        <v>852</v>
      </c>
      <c r="B181" s="292"/>
      <c r="C181" s="292"/>
      <c r="D181" s="293" t="s">
        <v>122</v>
      </c>
      <c r="E181" s="294">
        <f>SUM(E182+E193+E203+E207+E210+E214+E221)</f>
        <v>7117800</v>
      </c>
      <c r="F181" s="294">
        <f>SUM(F182+F193+F203+F207+F210+F214+F221)</f>
        <v>3772449.9899999998</v>
      </c>
      <c r="G181" s="432">
        <f>F181/E181</f>
        <v>0.5300022464806541</v>
      </c>
      <c r="H181" s="380">
        <f>SUM(H182+H193+H203+H210+H214+H221)</f>
        <v>0</v>
      </c>
    </row>
    <row r="182" spans="1:8" s="38" customFormat="1" ht="19.5" customHeight="1" thickBot="1">
      <c r="A182" s="562"/>
      <c r="B182" s="592">
        <v>85212</v>
      </c>
      <c r="C182" s="592"/>
      <c r="D182" s="608" t="s">
        <v>231</v>
      </c>
      <c r="E182" s="594">
        <f>SUM(E183:E192)</f>
        <v>5699000</v>
      </c>
      <c r="F182" s="594">
        <f>SUM(F183:F192)</f>
        <v>2892498.09</v>
      </c>
      <c r="G182" s="595">
        <f>F182/E182</f>
        <v>0.5075448482189857</v>
      </c>
      <c r="H182" s="596">
        <f>SUM(H183:H190)</f>
        <v>0</v>
      </c>
    </row>
    <row r="183" spans="1:8" s="38" customFormat="1" ht="21" customHeight="1">
      <c r="A183" s="548"/>
      <c r="B183" s="549"/>
      <c r="C183" s="549"/>
      <c r="D183" s="609" t="s">
        <v>232</v>
      </c>
      <c r="E183" s="610"/>
      <c r="F183" s="611"/>
      <c r="G183" s="462"/>
      <c r="H183" s="612"/>
    </row>
    <row r="184" spans="1:8" s="38" customFormat="1" ht="21" customHeight="1">
      <c r="A184" s="49"/>
      <c r="B184" s="50"/>
      <c r="C184" s="50"/>
      <c r="D184" s="354" t="s">
        <v>233</v>
      </c>
      <c r="E184" s="88"/>
      <c r="F184" s="89"/>
      <c r="G184" s="218"/>
      <c r="H184" s="400"/>
    </row>
    <row r="185" spans="1:8" ht="18" customHeight="1">
      <c r="A185" s="23"/>
      <c r="B185" s="24"/>
      <c r="C185" s="25" t="s">
        <v>54</v>
      </c>
      <c r="D185" s="26" t="s">
        <v>55</v>
      </c>
      <c r="E185" s="75">
        <v>10000</v>
      </c>
      <c r="F185" s="76">
        <v>4198.38</v>
      </c>
      <c r="G185" s="314">
        <f>F185/E185</f>
        <v>0.419838</v>
      </c>
      <c r="H185" s="379"/>
    </row>
    <row r="186" spans="1:8" ht="18" customHeight="1">
      <c r="A186" s="23"/>
      <c r="B186" s="24"/>
      <c r="C186" s="24" t="s">
        <v>267</v>
      </c>
      <c r="D186" s="26" t="s">
        <v>268</v>
      </c>
      <c r="E186" s="75">
        <v>30000</v>
      </c>
      <c r="F186" s="76">
        <v>13775.71</v>
      </c>
      <c r="G186" s="314">
        <f>F186/E186</f>
        <v>0.4591903333333333</v>
      </c>
      <c r="H186" s="379"/>
    </row>
    <row r="187" spans="1:8" ht="18" customHeight="1">
      <c r="A187" s="23"/>
      <c r="B187" s="24"/>
      <c r="C187" s="24"/>
      <c r="D187" s="26" t="s">
        <v>269</v>
      </c>
      <c r="E187" s="75"/>
      <c r="F187" s="76"/>
      <c r="G187" s="214"/>
      <c r="H187" s="379"/>
    </row>
    <row r="188" spans="1:8" ht="19.5" customHeight="1">
      <c r="A188" s="23"/>
      <c r="B188" s="24"/>
      <c r="C188" s="24">
        <v>2010</v>
      </c>
      <c r="D188" s="26" t="s">
        <v>48</v>
      </c>
      <c r="E188" s="75">
        <v>5654000</v>
      </c>
      <c r="F188" s="76">
        <v>2874524</v>
      </c>
      <c r="G188" s="214">
        <f>F188/E188</f>
        <v>0.5084053767244429</v>
      </c>
      <c r="H188" s="379"/>
    </row>
    <row r="189" spans="1:8" ht="19.5" customHeight="1">
      <c r="A189" s="23"/>
      <c r="B189" s="24"/>
      <c r="C189" s="24"/>
      <c r="D189" s="26" t="s">
        <v>49</v>
      </c>
      <c r="E189" s="75"/>
      <c r="F189" s="76"/>
      <c r="G189" s="220"/>
      <c r="H189" s="379"/>
    </row>
    <row r="190" spans="1:8" ht="19.5" customHeight="1">
      <c r="A190" s="30"/>
      <c r="B190" s="31"/>
      <c r="C190" s="31"/>
      <c r="D190" s="33" t="s">
        <v>50</v>
      </c>
      <c r="E190" s="80"/>
      <c r="F190" s="80"/>
      <c r="G190" s="314"/>
      <c r="H190" s="374"/>
    </row>
    <row r="191" spans="1:8" ht="19.5" customHeight="1">
      <c r="A191" s="27"/>
      <c r="B191" s="28"/>
      <c r="C191" s="28">
        <v>2360</v>
      </c>
      <c r="D191" s="33" t="s">
        <v>51</v>
      </c>
      <c r="E191" s="80">
        <v>5000</v>
      </c>
      <c r="F191" s="80">
        <v>0</v>
      </c>
      <c r="G191" s="214">
        <f>F191/E191</f>
        <v>0</v>
      </c>
      <c r="H191" s="374"/>
    </row>
    <row r="192" spans="1:8" ht="19.5" customHeight="1">
      <c r="A192" s="27"/>
      <c r="B192" s="28"/>
      <c r="C192" s="28"/>
      <c r="D192" s="22" t="s">
        <v>52</v>
      </c>
      <c r="E192" s="81"/>
      <c r="F192" s="81"/>
      <c r="G192" s="355"/>
      <c r="H192" s="384"/>
    </row>
    <row r="193" spans="1:8" s="38" customFormat="1" ht="19.5" customHeight="1">
      <c r="A193" s="43"/>
      <c r="B193" s="300">
        <v>85213</v>
      </c>
      <c r="C193" s="300"/>
      <c r="D193" s="433" t="s">
        <v>234</v>
      </c>
      <c r="E193" s="317">
        <f>SUM(E194:E201)</f>
        <v>41000</v>
      </c>
      <c r="F193" s="317">
        <f>SUM(F194:F201)</f>
        <v>24300</v>
      </c>
      <c r="G193" s="360">
        <f>F193/E193</f>
        <v>0.5926829268292683</v>
      </c>
      <c r="H193" s="435">
        <f>SUM(H194:H200)</f>
        <v>0</v>
      </c>
    </row>
    <row r="194" spans="1:8" s="38" customFormat="1" ht="19.5" customHeight="1">
      <c r="A194" s="49"/>
      <c r="B194" s="50"/>
      <c r="C194" s="50"/>
      <c r="D194" s="354" t="s">
        <v>235</v>
      </c>
      <c r="E194" s="88"/>
      <c r="F194" s="88"/>
      <c r="G194" s="215"/>
      <c r="H194" s="400"/>
    </row>
    <row r="195" spans="1:8" s="38" customFormat="1" ht="19.5" customHeight="1">
      <c r="A195" s="356"/>
      <c r="B195" s="350"/>
      <c r="C195" s="350"/>
      <c r="D195" s="351" t="s">
        <v>236</v>
      </c>
      <c r="E195" s="353"/>
      <c r="F195" s="353"/>
      <c r="G195" s="213"/>
      <c r="H195" s="398"/>
    </row>
    <row r="196" spans="1:8" s="38" customFormat="1" ht="19.5" customHeight="1">
      <c r="A196" s="58"/>
      <c r="B196" s="350"/>
      <c r="C196" s="350"/>
      <c r="D196" s="351" t="s">
        <v>237</v>
      </c>
      <c r="E196" s="353"/>
      <c r="F196" s="353"/>
      <c r="G196" s="213"/>
      <c r="H196" s="398"/>
    </row>
    <row r="197" spans="1:8" s="38" customFormat="1" ht="19.5" customHeight="1">
      <c r="A197" s="356"/>
      <c r="B197" s="208"/>
      <c r="C197" s="350"/>
      <c r="D197" s="351" t="s">
        <v>238</v>
      </c>
      <c r="E197" s="348"/>
      <c r="F197" s="348"/>
      <c r="G197" s="213"/>
      <c r="H197" s="399"/>
    </row>
    <row r="198" spans="1:8" ht="19.5" customHeight="1">
      <c r="A198" s="19"/>
      <c r="B198" s="31"/>
      <c r="C198" s="21">
        <v>2010</v>
      </c>
      <c r="D198" s="22" t="s">
        <v>48</v>
      </c>
      <c r="E198" s="80">
        <v>8900</v>
      </c>
      <c r="F198" s="80">
        <v>6300</v>
      </c>
      <c r="G198" s="214">
        <f>F198/E198</f>
        <v>0.7078651685393258</v>
      </c>
      <c r="H198" s="374"/>
    </row>
    <row r="199" spans="1:8" ht="19.5" customHeight="1">
      <c r="A199" s="23"/>
      <c r="B199" s="24"/>
      <c r="C199" s="24"/>
      <c r="D199" s="26" t="s">
        <v>49</v>
      </c>
      <c r="E199" s="75"/>
      <c r="F199" s="76"/>
      <c r="G199" s="220"/>
      <c r="H199" s="379"/>
    </row>
    <row r="200" spans="1:8" ht="19.5" customHeight="1">
      <c r="A200" s="23"/>
      <c r="B200" s="24"/>
      <c r="C200" s="24"/>
      <c r="D200" s="26" t="s">
        <v>50</v>
      </c>
      <c r="E200" s="75"/>
      <c r="F200" s="76"/>
      <c r="G200" s="217"/>
      <c r="H200" s="379"/>
    </row>
    <row r="201" spans="1:8" ht="19.5" customHeight="1">
      <c r="A201" s="30"/>
      <c r="B201" s="31"/>
      <c r="C201" s="31">
        <v>2030</v>
      </c>
      <c r="D201" s="33" t="s">
        <v>270</v>
      </c>
      <c r="E201" s="80">
        <v>32100</v>
      </c>
      <c r="F201" s="80">
        <v>18000</v>
      </c>
      <c r="G201" s="314">
        <f>F201/E201</f>
        <v>0.5607476635514018</v>
      </c>
      <c r="H201" s="374"/>
    </row>
    <row r="202" spans="1:8" ht="19.5" customHeight="1">
      <c r="A202" s="30"/>
      <c r="B202" s="31"/>
      <c r="C202" s="31"/>
      <c r="D202" s="33" t="s">
        <v>271</v>
      </c>
      <c r="E202" s="80"/>
      <c r="F202" s="80"/>
      <c r="G202" s="314"/>
      <c r="H202" s="513"/>
    </row>
    <row r="203" spans="1:8" s="38" customFormat="1" ht="16.5" customHeight="1">
      <c r="A203" s="44"/>
      <c r="B203" s="315">
        <v>85214</v>
      </c>
      <c r="C203" s="516"/>
      <c r="D203" s="209" t="s">
        <v>128</v>
      </c>
      <c r="E203" s="348">
        <f>SUM(E204:E206)</f>
        <v>362000</v>
      </c>
      <c r="F203" s="317">
        <f>SUM(F204:F206)</f>
        <v>255000</v>
      </c>
      <c r="G203" s="517">
        <f>F203/E203</f>
        <v>0.7044198895027625</v>
      </c>
      <c r="H203" s="399">
        <f>SUM(H204:H206)</f>
        <v>0</v>
      </c>
    </row>
    <row r="204" spans="1:8" s="38" customFormat="1" ht="17.25" customHeight="1">
      <c r="A204" s="356"/>
      <c r="B204" s="350"/>
      <c r="C204" s="350"/>
      <c r="D204" s="351" t="s">
        <v>129</v>
      </c>
      <c r="E204" s="353"/>
      <c r="F204" s="357"/>
      <c r="G204" s="213"/>
      <c r="H204" s="398"/>
    </row>
    <row r="205" spans="1:8" ht="19.5" customHeight="1">
      <c r="A205" s="23"/>
      <c r="B205" s="24"/>
      <c r="C205" s="24">
        <v>2030</v>
      </c>
      <c r="D205" s="26" t="s">
        <v>130</v>
      </c>
      <c r="E205" s="75">
        <v>362000</v>
      </c>
      <c r="F205" s="76">
        <v>255000</v>
      </c>
      <c r="G205" s="217">
        <f>F205/E205</f>
        <v>0.7044198895027625</v>
      </c>
      <c r="H205" s="379"/>
    </row>
    <row r="206" spans="1:8" ht="19.5" customHeight="1">
      <c r="A206" s="34"/>
      <c r="B206" s="35"/>
      <c r="C206" s="35"/>
      <c r="D206" s="37" t="s">
        <v>116</v>
      </c>
      <c r="E206" s="81"/>
      <c r="F206" s="81"/>
      <c r="G206" s="221"/>
      <c r="H206" s="375"/>
    </row>
    <row r="207" spans="1:8" ht="19.5" customHeight="1" thickBot="1">
      <c r="A207" s="562"/>
      <c r="B207" s="563">
        <v>85216</v>
      </c>
      <c r="C207" s="563"/>
      <c r="D207" s="564" t="s">
        <v>250</v>
      </c>
      <c r="E207" s="565">
        <f>SUM(E208)</f>
        <v>364000</v>
      </c>
      <c r="F207" s="565">
        <f>SUM(F208)</f>
        <v>208000</v>
      </c>
      <c r="G207" s="566">
        <f>F207/E207</f>
        <v>0.5714285714285714</v>
      </c>
      <c r="H207" s="466"/>
    </row>
    <row r="208" spans="1:8" ht="19.5" customHeight="1">
      <c r="A208" s="567"/>
      <c r="B208" s="568"/>
      <c r="C208" s="568">
        <v>2030</v>
      </c>
      <c r="D208" s="569" t="s">
        <v>130</v>
      </c>
      <c r="E208" s="570">
        <v>364000</v>
      </c>
      <c r="F208" s="570">
        <v>208000</v>
      </c>
      <c r="G208" s="571">
        <f>F208/E208</f>
        <v>0.5714285714285714</v>
      </c>
      <c r="H208" s="572"/>
    </row>
    <row r="209" spans="1:8" ht="19.5" customHeight="1">
      <c r="A209" s="13"/>
      <c r="B209" s="14"/>
      <c r="C209" s="14"/>
      <c r="D209" s="22" t="s">
        <v>116</v>
      </c>
      <c r="E209" s="74"/>
      <c r="F209" s="74"/>
      <c r="G209" s="220"/>
      <c r="H209" s="384"/>
    </row>
    <row r="210" spans="1:8" s="38" customFormat="1" ht="19.5" customHeight="1">
      <c r="A210" s="307"/>
      <c r="B210" s="296">
        <v>85219</v>
      </c>
      <c r="C210" s="296"/>
      <c r="D210" s="297" t="s">
        <v>131</v>
      </c>
      <c r="E210" s="298">
        <f>SUM(E211:E213)</f>
        <v>460500</v>
      </c>
      <c r="F210" s="298">
        <f>SUM(F211:F213)</f>
        <v>280400</v>
      </c>
      <c r="G210" s="219">
        <f>F210/E210</f>
        <v>0.6089033659066232</v>
      </c>
      <c r="H210" s="372">
        <f>SUM(H211:H213)</f>
        <v>0</v>
      </c>
    </row>
    <row r="211" spans="1:8" ht="19.5" customHeight="1">
      <c r="A211" s="9"/>
      <c r="B211" s="10"/>
      <c r="C211" s="11" t="s">
        <v>39</v>
      </c>
      <c r="D211" s="12" t="s">
        <v>12</v>
      </c>
      <c r="E211" s="71">
        <v>12000</v>
      </c>
      <c r="F211" s="83">
        <v>0</v>
      </c>
      <c r="G211" s="214">
        <f>F211/E211</f>
        <v>0</v>
      </c>
      <c r="H211" s="374"/>
    </row>
    <row r="212" spans="1:8" ht="19.5" customHeight="1">
      <c r="A212" s="9"/>
      <c r="B212" s="10"/>
      <c r="C212" s="10">
        <v>2030</v>
      </c>
      <c r="D212" s="12" t="s">
        <v>130</v>
      </c>
      <c r="E212" s="71">
        <v>448500</v>
      </c>
      <c r="F212" s="71">
        <v>280400</v>
      </c>
      <c r="G212" s="214">
        <f>F212/E212</f>
        <v>0.6251950947603121</v>
      </c>
      <c r="H212" s="374"/>
    </row>
    <row r="213" spans="1:11" ht="19.5" customHeight="1">
      <c r="A213" s="16"/>
      <c r="B213" s="17"/>
      <c r="C213" s="17"/>
      <c r="D213" s="18" t="s">
        <v>116</v>
      </c>
      <c r="E213" s="72"/>
      <c r="F213" s="72"/>
      <c r="G213" s="355"/>
      <c r="H213" s="375"/>
      <c r="K213" s="361"/>
    </row>
    <row r="214" spans="1:8" s="38" customFormat="1" ht="19.5" customHeight="1">
      <c r="A214" s="45"/>
      <c r="B214" s="47">
        <v>85228</v>
      </c>
      <c r="C214" s="47"/>
      <c r="D214" s="48" t="s">
        <v>132</v>
      </c>
      <c r="E214" s="87">
        <f>SUM(E215:E220)</f>
        <v>105300</v>
      </c>
      <c r="F214" s="87">
        <f>SUM(F215:F220)</f>
        <v>67251.90000000001</v>
      </c>
      <c r="G214" s="212">
        <f>F214/E214</f>
        <v>0.6386695156695158</v>
      </c>
      <c r="H214" s="378">
        <f>SUM(H215:H220)</f>
        <v>0</v>
      </c>
    </row>
    <row r="215" spans="1:8" ht="19.5" customHeight="1">
      <c r="A215" s="23"/>
      <c r="B215" s="24"/>
      <c r="C215" s="25" t="s">
        <v>121</v>
      </c>
      <c r="D215" s="26" t="s">
        <v>58</v>
      </c>
      <c r="E215" s="75">
        <v>35000</v>
      </c>
      <c r="F215" s="76">
        <v>31735.29</v>
      </c>
      <c r="G215" s="214">
        <f>F215/E215</f>
        <v>0.9067225714285715</v>
      </c>
      <c r="H215" s="379"/>
    </row>
    <row r="216" spans="1:8" ht="19.5" customHeight="1">
      <c r="A216" s="30"/>
      <c r="B216" s="24"/>
      <c r="C216" s="31">
        <v>2010</v>
      </c>
      <c r="D216" s="33" t="s">
        <v>48</v>
      </c>
      <c r="E216" s="80">
        <v>70000</v>
      </c>
      <c r="F216" s="80">
        <v>35500</v>
      </c>
      <c r="G216" s="314">
        <f>F216/E216</f>
        <v>0.5071428571428571</v>
      </c>
      <c r="H216" s="374"/>
    </row>
    <row r="217" spans="1:8" ht="19.5" customHeight="1">
      <c r="A217" s="19"/>
      <c r="B217" s="31"/>
      <c r="C217" s="21"/>
      <c r="D217" s="22" t="s">
        <v>49</v>
      </c>
      <c r="E217" s="73"/>
      <c r="F217" s="74"/>
      <c r="G217" s="220"/>
      <c r="H217" s="384"/>
    </row>
    <row r="218" spans="1:8" ht="19.5" customHeight="1">
      <c r="A218" s="23"/>
      <c r="B218" s="24"/>
      <c r="C218" s="24"/>
      <c r="D218" s="26" t="s">
        <v>50</v>
      </c>
      <c r="E218" s="75"/>
      <c r="F218" s="76"/>
      <c r="G218" s="214"/>
      <c r="H218" s="379"/>
    </row>
    <row r="219" spans="1:8" ht="19.5" customHeight="1">
      <c r="A219" s="23"/>
      <c r="B219" s="24"/>
      <c r="C219" s="24">
        <v>2360</v>
      </c>
      <c r="D219" s="26" t="s">
        <v>51</v>
      </c>
      <c r="E219" s="75">
        <v>300</v>
      </c>
      <c r="F219" s="76">
        <v>16.61</v>
      </c>
      <c r="G219" s="214">
        <f>F219/E219</f>
        <v>0.05536666666666667</v>
      </c>
      <c r="H219" s="379"/>
    </row>
    <row r="220" spans="1:8" ht="18" customHeight="1">
      <c r="A220" s="23"/>
      <c r="B220" s="24"/>
      <c r="C220" s="24"/>
      <c r="D220" s="26" t="s">
        <v>52</v>
      </c>
      <c r="E220" s="81"/>
      <c r="F220" s="81"/>
      <c r="G220" s="220"/>
      <c r="H220" s="375"/>
    </row>
    <row r="221" spans="1:8" s="38" customFormat="1" ht="19.5" customHeight="1">
      <c r="A221" s="43"/>
      <c r="B221" s="300">
        <v>85295</v>
      </c>
      <c r="C221" s="300"/>
      <c r="D221" s="301" t="s">
        <v>8</v>
      </c>
      <c r="E221" s="348">
        <f>SUM(E222:E223)</f>
        <v>86000</v>
      </c>
      <c r="F221" s="348">
        <f>SUM(F222:F223)</f>
        <v>45000</v>
      </c>
      <c r="G221" s="216">
        <f>F221/E221</f>
        <v>0.5232558139534884</v>
      </c>
      <c r="H221" s="399">
        <f>SUM(H222:H223)</f>
        <v>0</v>
      </c>
    </row>
    <row r="222" spans="1:8" ht="19.5" customHeight="1">
      <c r="A222" s="23"/>
      <c r="B222" s="24"/>
      <c r="C222" s="24">
        <v>2030</v>
      </c>
      <c r="D222" s="26" t="s">
        <v>130</v>
      </c>
      <c r="E222" s="75">
        <v>86000</v>
      </c>
      <c r="F222" s="76">
        <v>45000</v>
      </c>
      <c r="G222" s="217">
        <f>F222/E222</f>
        <v>0.5232558139534884</v>
      </c>
      <c r="H222" s="379"/>
    </row>
    <row r="223" spans="1:8" ht="17.25" customHeight="1">
      <c r="A223" s="23"/>
      <c r="B223" s="31"/>
      <c r="C223" s="24"/>
      <c r="D223" s="33" t="s">
        <v>116</v>
      </c>
      <c r="E223" s="75"/>
      <c r="F223" s="76"/>
      <c r="G223" s="217"/>
      <c r="H223" s="374"/>
    </row>
    <row r="224" spans="1:8" s="305" customFormat="1" ht="18.75" customHeight="1">
      <c r="A224" s="289">
        <v>854</v>
      </c>
      <c r="B224" s="286"/>
      <c r="C224" s="286"/>
      <c r="D224" s="287" t="s">
        <v>133</v>
      </c>
      <c r="E224" s="290">
        <f>SUM(E226)</f>
        <v>105391</v>
      </c>
      <c r="F224" s="290">
        <f>SUM(F225)</f>
        <v>105391</v>
      </c>
      <c r="G224" s="269">
        <f>F224/E224</f>
        <v>1</v>
      </c>
      <c r="H224" s="377">
        <f>SUM(H226)</f>
        <v>0</v>
      </c>
    </row>
    <row r="225" spans="1:8" s="38" customFormat="1" ht="19.5" customHeight="1">
      <c r="A225" s="43"/>
      <c r="B225" s="300">
        <v>85415</v>
      </c>
      <c r="C225" s="300"/>
      <c r="D225" s="301" t="s">
        <v>134</v>
      </c>
      <c r="E225" s="302">
        <f>SUM(E226:E227)</f>
        <v>105391</v>
      </c>
      <c r="F225" s="298">
        <f>SUM(F226:F227)</f>
        <v>105391</v>
      </c>
      <c r="G225" s="219">
        <f>F225/E225</f>
        <v>1</v>
      </c>
      <c r="H225" s="372">
        <f>SUM(H226:H227)</f>
        <v>0</v>
      </c>
    </row>
    <row r="226" spans="1:8" ht="19.5" customHeight="1">
      <c r="A226" s="27"/>
      <c r="B226" s="28"/>
      <c r="C226" s="28">
        <v>2030</v>
      </c>
      <c r="D226" s="29" t="s">
        <v>130</v>
      </c>
      <c r="E226" s="78">
        <v>105391</v>
      </c>
      <c r="F226" s="79">
        <v>105391</v>
      </c>
      <c r="G226" s="220">
        <f>F226/E226</f>
        <v>1</v>
      </c>
      <c r="H226" s="385"/>
    </row>
    <row r="227" spans="1:8" ht="19.5" customHeight="1" thickBot="1">
      <c r="A227" s="233"/>
      <c r="B227" s="234"/>
      <c r="C227" s="234"/>
      <c r="D227" s="235" t="s">
        <v>116</v>
      </c>
      <c r="E227" s="236"/>
      <c r="F227" s="231"/>
      <c r="G227" s="232"/>
      <c r="H227" s="401"/>
    </row>
    <row r="228" spans="1:8" s="158" customFormat="1" ht="20.25" customHeight="1">
      <c r="A228" s="519">
        <v>900</v>
      </c>
      <c r="B228" s="155"/>
      <c r="C228" s="155"/>
      <c r="D228" s="520" t="s">
        <v>135</v>
      </c>
      <c r="E228" s="157">
        <f>SUM(E229+E233)</f>
        <v>46000</v>
      </c>
      <c r="F228" s="157">
        <f>SUM(F229+F233)</f>
        <v>27930.590000000004</v>
      </c>
      <c r="G228" s="219">
        <f>F228/E228</f>
        <v>0.6071867391304349</v>
      </c>
      <c r="H228" s="371">
        <f>SUM(H233)</f>
        <v>0</v>
      </c>
    </row>
    <row r="229" spans="1:8" s="158" customFormat="1" ht="18" customHeight="1" thickBot="1">
      <c r="A229" s="613"/>
      <c r="B229" s="614">
        <v>90019</v>
      </c>
      <c r="C229" s="614"/>
      <c r="D229" s="615" t="s">
        <v>272</v>
      </c>
      <c r="E229" s="616">
        <f>SUM(E230:E232)</f>
        <v>46000</v>
      </c>
      <c r="F229" s="616">
        <f>SUM(F230:F232)</f>
        <v>27751.840000000004</v>
      </c>
      <c r="G229" s="595">
        <f>F229/E229</f>
        <v>0.6033008695652174</v>
      </c>
      <c r="H229" s="617"/>
    </row>
    <row r="230" spans="1:8" s="158" customFormat="1" ht="18.75" customHeight="1">
      <c r="A230" s="618"/>
      <c r="B230" s="619"/>
      <c r="C230" s="619"/>
      <c r="D230" s="620" t="s">
        <v>273</v>
      </c>
      <c r="E230" s="621"/>
      <c r="F230" s="622"/>
      <c r="G230" s="623"/>
      <c r="H230" s="624"/>
    </row>
    <row r="231" spans="1:8" s="158" customFormat="1" ht="21" customHeight="1">
      <c r="A231" s="573"/>
      <c r="B231" s="345"/>
      <c r="C231" s="501" t="s">
        <v>215</v>
      </c>
      <c r="D231" s="522" t="s">
        <v>274</v>
      </c>
      <c r="E231" s="505">
        <v>46000</v>
      </c>
      <c r="F231" s="521">
        <v>9028.12</v>
      </c>
      <c r="G231" s="518">
        <f>F231/E231</f>
        <v>0.1962634782608696</v>
      </c>
      <c r="H231" s="574"/>
    </row>
    <row r="232" spans="1:8" s="158" customFormat="1" ht="18" customHeight="1">
      <c r="A232" s="309"/>
      <c r="B232" s="310"/>
      <c r="C232" s="429" t="s">
        <v>124</v>
      </c>
      <c r="D232" s="430" t="s">
        <v>119</v>
      </c>
      <c r="E232" s="503">
        <v>0</v>
      </c>
      <c r="F232" s="503">
        <v>18723.72</v>
      </c>
      <c r="G232" s="431"/>
      <c r="H232" s="506"/>
    </row>
    <row r="233" spans="1:8" s="38" customFormat="1" ht="19.5" customHeight="1">
      <c r="A233" s="43"/>
      <c r="B233" s="300">
        <v>90020</v>
      </c>
      <c r="C233" s="300"/>
      <c r="D233" s="301" t="s">
        <v>137</v>
      </c>
      <c r="E233" s="302">
        <f>SUM(E234:E235)</f>
        <v>0</v>
      </c>
      <c r="F233" s="302">
        <f>SUM(F234:F235)</f>
        <v>178.75</v>
      </c>
      <c r="G233" s="219"/>
      <c r="H233" s="372">
        <f>SUM(H234:H235)</f>
        <v>0</v>
      </c>
    </row>
    <row r="234" spans="1:8" s="38" customFormat="1" ht="19.5" customHeight="1">
      <c r="A234" s="356"/>
      <c r="B234" s="350"/>
      <c r="C234" s="350"/>
      <c r="D234" s="351" t="s">
        <v>138</v>
      </c>
      <c r="E234" s="353"/>
      <c r="F234" s="357"/>
      <c r="G234" s="213"/>
      <c r="H234" s="398"/>
    </row>
    <row r="235" spans="1:8" ht="19.5" customHeight="1">
      <c r="A235" s="40"/>
      <c r="B235" s="41"/>
      <c r="C235" s="46" t="s">
        <v>139</v>
      </c>
      <c r="D235" s="42" t="s">
        <v>140</v>
      </c>
      <c r="E235" s="86">
        <v>0</v>
      </c>
      <c r="F235" s="72">
        <v>178.75</v>
      </c>
      <c r="G235" s="222"/>
      <c r="H235" s="386"/>
    </row>
    <row r="236" spans="1:8" s="158" customFormat="1" ht="25.5" customHeight="1">
      <c r="A236" s="289">
        <v>921</v>
      </c>
      <c r="B236" s="286"/>
      <c r="C236" s="286"/>
      <c r="D236" s="287" t="s">
        <v>141</v>
      </c>
      <c r="E236" s="290">
        <f>SUM(E237+E242)</f>
        <v>347580</v>
      </c>
      <c r="F236" s="290">
        <f>SUM(F237+F242)</f>
        <v>7941</v>
      </c>
      <c r="G236" s="295">
        <f>F236/E236</f>
        <v>0.02284653892629035</v>
      </c>
      <c r="H236" s="377">
        <f>SUM(H237+H242)</f>
        <v>0</v>
      </c>
    </row>
    <row r="237" spans="1:8" s="38" customFormat="1" ht="19.5" customHeight="1">
      <c r="A237" s="523"/>
      <c r="B237" s="524">
        <v>92109</v>
      </c>
      <c r="C237" s="524"/>
      <c r="D237" s="525" t="s">
        <v>142</v>
      </c>
      <c r="E237" s="77">
        <f>SUM(E238:E241)</f>
        <v>322580</v>
      </c>
      <c r="F237" s="77">
        <f>SUM(F238:F241)</f>
        <v>2250</v>
      </c>
      <c r="G237" s="526">
        <f>F237/E237</f>
        <v>0.0069750139500279</v>
      </c>
      <c r="H237" s="406">
        <f>SUM(H238:H238)</f>
        <v>0</v>
      </c>
    </row>
    <row r="238" spans="1:8" ht="19.5" customHeight="1">
      <c r="A238" s="19"/>
      <c r="B238" s="21"/>
      <c r="C238" s="20" t="s">
        <v>121</v>
      </c>
      <c r="D238" s="22" t="s">
        <v>58</v>
      </c>
      <c r="E238" s="73">
        <v>10000</v>
      </c>
      <c r="F238" s="73">
        <v>2250</v>
      </c>
      <c r="G238" s="220">
        <f>F238/E238</f>
        <v>0.225</v>
      </c>
      <c r="H238" s="385"/>
    </row>
    <row r="239" spans="1:8" ht="19.5" customHeight="1">
      <c r="A239" s="30"/>
      <c r="B239" s="31"/>
      <c r="C239" s="528">
        <v>6298</v>
      </c>
      <c r="D239" s="529" t="s">
        <v>63</v>
      </c>
      <c r="E239" s="80">
        <v>312580</v>
      </c>
      <c r="F239" s="80">
        <v>0</v>
      </c>
      <c r="G239" s="314">
        <f>F239/E239</f>
        <v>0</v>
      </c>
      <c r="H239" s="527"/>
    </row>
    <row r="240" spans="1:8" ht="19.5" customHeight="1">
      <c r="A240" s="9"/>
      <c r="B240" s="10"/>
      <c r="C240" s="11"/>
      <c r="D240" s="12" t="s">
        <v>64</v>
      </c>
      <c r="E240" s="71"/>
      <c r="F240" s="71"/>
      <c r="G240" s="314"/>
      <c r="H240" s="385"/>
    </row>
    <row r="241" spans="1:8" ht="19.5" customHeight="1">
      <c r="A241" s="13"/>
      <c r="B241" s="14"/>
      <c r="C241" s="57"/>
      <c r="D241" s="15" t="s">
        <v>65</v>
      </c>
      <c r="E241" s="79"/>
      <c r="F241" s="79"/>
      <c r="G241" s="220"/>
      <c r="H241" s="385"/>
    </row>
    <row r="242" spans="1:9" s="38" customFormat="1" ht="19.5" customHeight="1">
      <c r="A242" s="307"/>
      <c r="B242" s="296">
        <v>92195</v>
      </c>
      <c r="C242" s="296"/>
      <c r="D242" s="297" t="s">
        <v>8</v>
      </c>
      <c r="E242" s="298">
        <f>SUM(E243:E243)</f>
        <v>25000</v>
      </c>
      <c r="F242" s="298">
        <f>SUM(F243:F243)</f>
        <v>5691</v>
      </c>
      <c r="G242" s="219">
        <f>F242/E242</f>
        <v>0.22764</v>
      </c>
      <c r="H242" s="372">
        <f>SUM(H243:H243)</f>
        <v>0</v>
      </c>
      <c r="I242" s="402"/>
    </row>
    <row r="243" spans="1:9" ht="19.5" customHeight="1">
      <c r="A243" s="13"/>
      <c r="B243" s="31"/>
      <c r="C243" s="32" t="s">
        <v>121</v>
      </c>
      <c r="D243" s="15" t="s">
        <v>58</v>
      </c>
      <c r="E243" s="74">
        <v>25000</v>
      </c>
      <c r="F243" s="75">
        <v>5691</v>
      </c>
      <c r="G243" s="306">
        <f>F243/E243</f>
        <v>0.22764</v>
      </c>
      <c r="H243" s="384"/>
      <c r="I243" s="403"/>
    </row>
    <row r="244" spans="1:9" s="305" customFormat="1" ht="19.5" customHeight="1">
      <c r="A244" s="289">
        <v>926</v>
      </c>
      <c r="B244" s="286"/>
      <c r="C244" s="286"/>
      <c r="D244" s="287" t="s">
        <v>144</v>
      </c>
      <c r="E244" s="290">
        <f>SUM(E245+E252)</f>
        <v>25000</v>
      </c>
      <c r="F244" s="290">
        <f>SUM(F245+F252)</f>
        <v>4614.29</v>
      </c>
      <c r="G244" s="219">
        <f>F244/E244</f>
        <v>0.1845716</v>
      </c>
      <c r="H244" s="377">
        <f>SUM(H245+H252)</f>
        <v>6776.209999999999</v>
      </c>
      <c r="I244" s="363"/>
    </row>
    <row r="245" spans="1:8" s="38" customFormat="1" ht="19.5" customHeight="1">
      <c r="A245" s="312"/>
      <c r="B245" s="300">
        <v>92604</v>
      </c>
      <c r="C245" s="303"/>
      <c r="D245" s="362" t="s">
        <v>145</v>
      </c>
      <c r="E245" s="302">
        <f>SUM(E246:E251)</f>
        <v>25000</v>
      </c>
      <c r="F245" s="302">
        <f>SUM(F246:F251)</f>
        <v>4614.29</v>
      </c>
      <c r="G245" s="207">
        <f>F245/E245</f>
        <v>0.1845716</v>
      </c>
      <c r="H245" s="372">
        <f>SUM(H246:H251)</f>
        <v>912.48</v>
      </c>
    </row>
    <row r="246" spans="1:9" ht="19.5" customHeight="1">
      <c r="A246" s="30"/>
      <c r="B246" s="31"/>
      <c r="C246" s="32" t="s">
        <v>17</v>
      </c>
      <c r="D246" s="26" t="s">
        <v>112</v>
      </c>
      <c r="E246" s="80">
        <v>6000</v>
      </c>
      <c r="F246" s="75">
        <v>3963.18</v>
      </c>
      <c r="G246" s="365">
        <f>F246/E246</f>
        <v>0.66053</v>
      </c>
      <c r="H246" s="384">
        <v>912.48</v>
      </c>
      <c r="I246" s="403"/>
    </row>
    <row r="247" spans="1:8" ht="19.5" customHeight="1">
      <c r="A247" s="13"/>
      <c r="B247" s="31"/>
      <c r="C247" s="14"/>
      <c r="D247" s="26" t="s">
        <v>113</v>
      </c>
      <c r="E247" s="80"/>
      <c r="F247" s="80"/>
      <c r="G247" s="220"/>
      <c r="H247" s="374"/>
    </row>
    <row r="248" spans="1:9" ht="19.5" customHeight="1">
      <c r="A248" s="30"/>
      <c r="B248" s="14"/>
      <c r="C248" s="24"/>
      <c r="D248" s="26" t="s">
        <v>114</v>
      </c>
      <c r="E248" s="74"/>
      <c r="F248" s="80"/>
      <c r="G248" s="217"/>
      <c r="H248" s="384"/>
      <c r="I248" s="403"/>
    </row>
    <row r="249" spans="1:8" ht="19.5" customHeight="1">
      <c r="A249" s="30"/>
      <c r="B249" s="24"/>
      <c r="C249" s="31"/>
      <c r="D249" s="26" t="s">
        <v>115</v>
      </c>
      <c r="E249" s="75"/>
      <c r="F249" s="74"/>
      <c r="G249" s="217"/>
      <c r="H249" s="379"/>
    </row>
    <row r="250" spans="1:8" ht="19.5" customHeight="1">
      <c r="A250" s="13"/>
      <c r="B250" s="31"/>
      <c r="C250" s="57" t="s">
        <v>121</v>
      </c>
      <c r="D250" s="33" t="s">
        <v>58</v>
      </c>
      <c r="E250" s="75">
        <v>17000</v>
      </c>
      <c r="F250" s="75">
        <v>428.03</v>
      </c>
      <c r="G250" s="217">
        <f>F250/E250</f>
        <v>0.025178235294117647</v>
      </c>
      <c r="H250" s="441"/>
    </row>
    <row r="251" spans="1:9" ht="19.5" customHeight="1">
      <c r="A251" s="34"/>
      <c r="B251" s="35"/>
      <c r="C251" s="36" t="s">
        <v>39</v>
      </c>
      <c r="D251" s="37" t="s">
        <v>12</v>
      </c>
      <c r="E251" s="436">
        <v>2000</v>
      </c>
      <c r="F251" s="81">
        <v>223.08</v>
      </c>
      <c r="G251" s="221">
        <f>F251/E251</f>
        <v>0.11154</v>
      </c>
      <c r="H251" s="386"/>
      <c r="I251" s="403"/>
    </row>
    <row r="252" spans="1:9" ht="19.5" customHeight="1">
      <c r="A252" s="19"/>
      <c r="B252" s="438">
        <v>92605</v>
      </c>
      <c r="C252" s="299"/>
      <c r="D252" s="209" t="s">
        <v>186</v>
      </c>
      <c r="E252" s="442">
        <f>SUM(E253:E254)</f>
        <v>0</v>
      </c>
      <c r="F252" s="442">
        <f>SUM(F253:F254)</f>
        <v>0</v>
      </c>
      <c r="G252" s="207"/>
      <c r="H252" s="465">
        <f>SUM(H253:H254)</f>
        <v>5863.73</v>
      </c>
      <c r="I252" s="403"/>
    </row>
    <row r="253" spans="1:9" ht="19.5" customHeight="1">
      <c r="A253" s="445"/>
      <c r="B253" s="439"/>
      <c r="C253" s="447">
        <v>2910</v>
      </c>
      <c r="D253" s="440" t="s">
        <v>240</v>
      </c>
      <c r="E253" s="443"/>
      <c r="F253" s="443"/>
      <c r="G253" s="444"/>
      <c r="H253" s="451">
        <v>5863.73</v>
      </c>
      <c r="I253" s="403"/>
    </row>
    <row r="254" spans="1:9" ht="19.5" customHeight="1">
      <c r="A254" s="19"/>
      <c r="B254" s="446"/>
      <c r="C254" s="437"/>
      <c r="D254" s="448" t="s">
        <v>241</v>
      </c>
      <c r="E254" s="449"/>
      <c r="F254" s="449"/>
      <c r="G254" s="450"/>
      <c r="H254" s="452"/>
      <c r="I254" s="403"/>
    </row>
    <row r="255" spans="1:8" ht="15">
      <c r="A255" s="535"/>
      <c r="B255" s="538"/>
      <c r="C255" s="538"/>
      <c r="D255" s="60" t="s">
        <v>146</v>
      </c>
      <c r="E255" s="77">
        <f>SUM(E257-E256)</f>
        <v>46337261.410000004</v>
      </c>
      <c r="F255" s="77">
        <f>SUM(F257-F256)</f>
        <v>24044629.77</v>
      </c>
      <c r="G255" s="533">
        <f>F255/E255</f>
        <v>0.5189048519127837</v>
      </c>
      <c r="H255" s="534"/>
    </row>
    <row r="256" spans="1:8" s="94" customFormat="1" ht="15.75" thickBot="1">
      <c r="A256" s="536"/>
      <c r="B256" s="539"/>
      <c r="C256" s="539"/>
      <c r="D256" s="210" t="s">
        <v>147</v>
      </c>
      <c r="E256" s="211">
        <f>SUM(E7+E25+E35+E37+E93+E162+E239)</f>
        <v>6316254</v>
      </c>
      <c r="F256" s="211">
        <f>SUM(F7+F25+F35+F37+F93+F162+F239)</f>
        <v>355339.89999999997</v>
      </c>
      <c r="G256" s="531">
        <f>F256/E256</f>
        <v>0.05625801305647302</v>
      </c>
      <c r="H256" s="532"/>
    </row>
    <row r="257" spans="1:8" ht="15.75" thickBot="1">
      <c r="A257" s="537"/>
      <c r="B257" s="234"/>
      <c r="C257" s="234"/>
      <c r="D257" s="540" t="s">
        <v>148</v>
      </c>
      <c r="E257" s="541">
        <f>SUM(E5+E12+E18+E27+E45+E51+E68+E80+E95+E145+E154+E181+E224+E228+E236+E244)</f>
        <v>52653515.410000004</v>
      </c>
      <c r="F257" s="91">
        <f>SUM(F5+F12+F18+F27+F45+F51+F68+F80+F95+F145+F154+F181+F224+F228+F236+F244)</f>
        <v>24399969.669999998</v>
      </c>
      <c r="G257" s="542">
        <f>F257/E257</f>
        <v>0.4634062793339328</v>
      </c>
      <c r="H257" s="530">
        <f>SUM(H5+H12+H18+H27+H45+H51+H68+H80+H95+H145+H154+H181+H224+H228+H236+H244)</f>
        <v>2509561.37</v>
      </c>
    </row>
    <row r="258" spans="1:8" ht="14.25">
      <c r="A258" s="64"/>
      <c r="B258" s="65"/>
      <c r="C258" s="66"/>
      <c r="D258" s="67"/>
      <c r="E258" s="92"/>
      <c r="F258" s="92"/>
      <c r="G258" s="67"/>
      <c r="H258" s="92"/>
    </row>
    <row r="259" spans="1:8" ht="14.25">
      <c r="A259" s="64"/>
      <c r="B259" s="66"/>
      <c r="C259" s="66"/>
      <c r="D259" s="67"/>
      <c r="E259" s="67"/>
      <c r="F259" s="67"/>
      <c r="G259" s="67"/>
      <c r="H259" s="67"/>
    </row>
    <row r="260" spans="2:8" ht="12.75">
      <c r="B260" s="69"/>
      <c r="C260" s="69"/>
      <c r="D260" s="70"/>
      <c r="E260" s="70"/>
      <c r="F260" s="70"/>
      <c r="G260" s="70"/>
      <c r="H260" s="70"/>
    </row>
    <row r="261" spans="2:8" ht="12.75">
      <c r="B261" s="69"/>
      <c r="C261" s="69"/>
      <c r="D261" s="70"/>
      <c r="E261" s="70"/>
      <c r="F261" s="70"/>
      <c r="G261" s="70"/>
      <c r="H261" s="70"/>
    </row>
    <row r="262" spans="2:8" ht="12.75">
      <c r="B262" s="69"/>
      <c r="C262" s="69"/>
      <c r="D262" s="70"/>
      <c r="E262" s="70"/>
      <c r="F262" s="70"/>
      <c r="G262" s="70"/>
      <c r="H262" s="70"/>
    </row>
    <row r="263" spans="2:8" ht="12.75">
      <c r="B263" s="69"/>
      <c r="C263" s="69"/>
      <c r="D263" s="70"/>
      <c r="E263" s="70"/>
      <c r="F263" s="70"/>
      <c r="G263" s="70"/>
      <c r="H263" s="70"/>
    </row>
    <row r="264" spans="2:8" ht="12.75">
      <c r="B264" s="69"/>
      <c r="C264" s="69"/>
      <c r="D264" s="70"/>
      <c r="E264" s="70"/>
      <c r="F264" s="70"/>
      <c r="G264" s="70"/>
      <c r="H264" s="70"/>
    </row>
    <row r="265" spans="2:8" ht="12.75">
      <c r="B265" s="69"/>
      <c r="C265" s="69"/>
      <c r="D265" s="70"/>
      <c r="E265" s="70"/>
      <c r="F265" s="70"/>
      <c r="G265" s="70"/>
      <c r="H265" s="70"/>
    </row>
    <row r="266" spans="2:8" ht="12.75">
      <c r="B266" s="69"/>
      <c r="C266" s="69"/>
      <c r="D266" s="70"/>
      <c r="E266" s="70"/>
      <c r="F266" s="70"/>
      <c r="G266" s="70"/>
      <c r="H266" s="70"/>
    </row>
    <row r="267" spans="2:8" ht="12.75">
      <c r="B267" s="69"/>
      <c r="C267" s="69"/>
      <c r="D267" s="70"/>
      <c r="E267" s="70"/>
      <c r="F267" s="70"/>
      <c r="G267" s="70"/>
      <c r="H267" s="70"/>
    </row>
    <row r="268" spans="2:12" ht="12.75">
      <c r="B268" s="69"/>
      <c r="C268" s="69"/>
      <c r="D268" s="70"/>
      <c r="E268" s="70"/>
      <c r="F268" s="70"/>
      <c r="G268" s="70"/>
      <c r="H268" s="70"/>
      <c r="L268" t="s">
        <v>153</v>
      </c>
    </row>
    <row r="269" spans="2:8" ht="12.75">
      <c r="B269" s="69"/>
      <c r="C269" s="69"/>
      <c r="D269" s="70"/>
      <c r="E269" s="70"/>
      <c r="F269" s="70"/>
      <c r="G269" s="70"/>
      <c r="H269" s="70"/>
    </row>
    <row r="270" spans="2:8" ht="12.75">
      <c r="B270" s="69"/>
      <c r="C270" s="69"/>
      <c r="D270" s="70"/>
      <c r="E270" s="70"/>
      <c r="F270" s="70"/>
      <c r="G270" s="70"/>
      <c r="H270" s="70"/>
    </row>
    <row r="271" spans="2:8" ht="12.75">
      <c r="B271" s="69"/>
      <c r="C271" s="69"/>
      <c r="D271" s="70"/>
      <c r="E271" s="70"/>
      <c r="F271" s="70"/>
      <c r="G271" s="70"/>
      <c r="H271" s="70"/>
    </row>
    <row r="272" spans="2:8" ht="12.75">
      <c r="B272" s="69"/>
      <c r="C272" s="69"/>
      <c r="D272" s="70"/>
      <c r="E272" s="70"/>
      <c r="F272" s="70"/>
      <c r="G272" s="70"/>
      <c r="H272" s="70"/>
    </row>
    <row r="273" spans="2:8" ht="12.75">
      <c r="B273" s="69"/>
      <c r="C273" s="69"/>
      <c r="D273" s="70"/>
      <c r="E273" s="70"/>
      <c r="F273" s="70"/>
      <c r="G273" s="70"/>
      <c r="H273" s="70"/>
    </row>
    <row r="274" spans="2:8" ht="12.75">
      <c r="B274" s="69"/>
      <c r="C274" s="69"/>
      <c r="D274" s="70"/>
      <c r="E274" s="70"/>
      <c r="F274" s="70"/>
      <c r="G274" s="70"/>
      <c r="H274" s="70"/>
    </row>
    <row r="275" spans="2:8" ht="12.75">
      <c r="B275" s="69"/>
      <c r="C275" s="69"/>
      <c r="D275" s="70"/>
      <c r="E275" s="70"/>
      <c r="F275" s="70"/>
      <c r="G275" s="70"/>
      <c r="H275" s="70"/>
    </row>
    <row r="276" spans="2:8" ht="12.75">
      <c r="B276" s="69"/>
      <c r="C276" s="69"/>
      <c r="D276" s="70"/>
      <c r="E276" s="70"/>
      <c r="F276" s="70"/>
      <c r="G276" s="70"/>
      <c r="H276" s="70"/>
    </row>
    <row r="277" spans="2:8" ht="12.75">
      <c r="B277" s="69"/>
      <c r="C277" s="69"/>
      <c r="D277" s="70"/>
      <c r="E277" s="70"/>
      <c r="F277" s="70"/>
      <c r="G277" s="70"/>
      <c r="H277" s="70"/>
    </row>
    <row r="278" spans="2:8" ht="12.75">
      <c r="B278" s="69"/>
      <c r="C278" s="69"/>
      <c r="D278" s="70"/>
      <c r="E278" s="70"/>
      <c r="F278" s="70"/>
      <c r="G278" s="70"/>
      <c r="H278" s="70"/>
    </row>
    <row r="279" spans="2:8" ht="12.75">
      <c r="B279" s="69"/>
      <c r="C279" s="69"/>
      <c r="D279" s="70"/>
      <c r="E279" s="70"/>
      <c r="F279" s="70"/>
      <c r="G279" s="70"/>
      <c r="H279" s="70"/>
    </row>
    <row r="280" spans="2:8" ht="12.75">
      <c r="B280" s="69"/>
      <c r="C280" s="69"/>
      <c r="D280" s="70"/>
      <c r="E280" s="70"/>
      <c r="F280" s="70"/>
      <c r="G280" s="70"/>
      <c r="H280" s="70"/>
    </row>
    <row r="281" spans="2:8" ht="12.75">
      <c r="B281" s="69"/>
      <c r="C281" s="69"/>
      <c r="D281" s="70"/>
      <c r="E281" s="70"/>
      <c r="F281" s="70"/>
      <c r="G281" s="70"/>
      <c r="H281" s="70"/>
    </row>
    <row r="282" spans="2:8" ht="12.75">
      <c r="B282" s="69"/>
      <c r="C282" s="69"/>
      <c r="D282" s="70"/>
      <c r="E282" s="70"/>
      <c r="F282" s="70"/>
      <c r="G282" s="70"/>
      <c r="H282" s="70"/>
    </row>
    <row r="283" spans="2:8" ht="12.75">
      <c r="B283" s="69"/>
      <c r="C283" s="69"/>
      <c r="D283" s="70"/>
      <c r="E283" s="70"/>
      <c r="F283" s="70"/>
      <c r="G283" s="70"/>
      <c r="H283" s="70"/>
    </row>
    <row r="284" spans="2:8" ht="12.75">
      <c r="B284" s="69"/>
      <c r="C284" s="69"/>
      <c r="D284" s="70"/>
      <c r="E284" s="70"/>
      <c r="F284" s="70"/>
      <c r="G284" s="70"/>
      <c r="H284" s="70"/>
    </row>
    <row r="285" spans="2:8" ht="12.75">
      <c r="B285" s="69"/>
      <c r="C285" s="69"/>
      <c r="D285" s="70"/>
      <c r="E285" s="70"/>
      <c r="F285" s="70"/>
      <c r="G285" s="70"/>
      <c r="H285" s="70"/>
    </row>
    <row r="286" spans="2:8" ht="12.75">
      <c r="B286" s="69"/>
      <c r="C286" s="69"/>
      <c r="D286" s="70"/>
      <c r="E286" s="70"/>
      <c r="F286" s="70"/>
      <c r="G286" s="70"/>
      <c r="H286" s="70"/>
    </row>
    <row r="287" spans="2:8" ht="12.75">
      <c r="B287" s="69"/>
      <c r="C287" s="69"/>
      <c r="D287" s="70"/>
      <c r="E287" s="70"/>
      <c r="F287" s="70"/>
      <c r="G287" s="70"/>
      <c r="H287" s="70"/>
    </row>
    <row r="288" spans="2:8" ht="12.75">
      <c r="B288" s="69"/>
      <c r="C288" s="69"/>
      <c r="D288" s="70"/>
      <c r="E288" s="70"/>
      <c r="F288" s="70"/>
      <c r="G288" s="70"/>
      <c r="H288" s="70"/>
    </row>
    <row r="289" spans="2:8" ht="12.75">
      <c r="B289" s="69"/>
      <c r="C289" s="69"/>
      <c r="D289" s="70"/>
      <c r="E289" s="70"/>
      <c r="F289" s="70"/>
      <c r="G289" s="70"/>
      <c r="H289" s="70"/>
    </row>
  </sheetData>
  <sheetProtection/>
  <mergeCells count="1">
    <mergeCell ref="B1:F1"/>
  </mergeCells>
  <printOptions horizontalCentered="1"/>
  <pageMargins left="0.31496062992125984" right="0" top="0.7874015748031497" bottom="0.7874015748031497" header="0.15748031496062992" footer="0"/>
  <pageSetup horizontalDpi="300" verticalDpi="300" orientation="portrait" paperSize="9" scale="80" r:id="rId1"/>
  <headerFooter alignWithMargins="0">
    <oddHeader xml:space="preserve">&amp;R&amp;9Załącznik nr  1 
do informacji z wykonania budżetu miasta i gminy za I półrocze 2010 roku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Ząbkowice Ślaskie</dc:creator>
  <cp:keywords/>
  <dc:description/>
  <cp:lastModifiedBy>Kur_Boz</cp:lastModifiedBy>
  <cp:lastPrinted>2010-08-17T10:12:27Z</cp:lastPrinted>
  <dcterms:created xsi:type="dcterms:W3CDTF">2008-03-06T06:41:36Z</dcterms:created>
  <dcterms:modified xsi:type="dcterms:W3CDTF">2010-08-17T10:17:23Z</dcterms:modified>
  <cp:category/>
  <cp:version/>
  <cp:contentType/>
  <cp:contentStatus/>
</cp:coreProperties>
</file>