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<sst xmlns="http://schemas.openxmlformats.org/spreadsheetml/2006/main" count="303" uniqueCount="193">
  <si>
    <t>Realizacja dochodów za I półrocze 2008 roku  wg źródeł</t>
  </si>
  <si>
    <t>w złotych</t>
  </si>
  <si>
    <t>Dział</t>
  </si>
  <si>
    <t>Rozdział*</t>
  </si>
  <si>
    <t>§</t>
  </si>
  <si>
    <t>Źródło dochodów</t>
  </si>
  <si>
    <t>Plan po zmianach</t>
  </si>
  <si>
    <t>Wykonanie na 30.06.2008 r.</t>
  </si>
  <si>
    <t>6:5 %</t>
  </si>
  <si>
    <t>Kwota zaległości</t>
  </si>
  <si>
    <t>010</t>
  </si>
  <si>
    <t>ROLNICTWO I ŁOWIECTWO</t>
  </si>
  <si>
    <t>01095</t>
  </si>
  <si>
    <t>Pozostała działalność</t>
  </si>
  <si>
    <t>O770</t>
  </si>
  <si>
    <t>Wpływy z tytułu odpłatnego nabycia prawa własności</t>
  </si>
  <si>
    <t>oraz prawa użytkowania wieczystego nieruchomości</t>
  </si>
  <si>
    <t>Dotacje celowe przekazane z budżetu państwa na realizację</t>
  </si>
  <si>
    <t>zadań bieżących z zakresu administracji rządowej oraz</t>
  </si>
  <si>
    <t>innych zadań zleconych gminie ustawami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</si>
  <si>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</si>
  <si>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</si>
  <si>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</si>
  <si>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</si>
  <si>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</si>
  <si>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</si>
  <si>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</si>
  <si>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</si>
  <si>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</si>
  <si>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</si>
  <si>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</si>
  <si>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0690</t>
  </si>
  <si>
    <t>Wpływy z różnych opłat</t>
  </si>
  <si>
    <t>GOSPODARKA MIESZKANIOWA</t>
  </si>
  <si>
    <t>Zakłady gospodarki mieszkaniowej</t>
  </si>
  <si>
    <t>Gospodarka gruntami i nieruchomościami</t>
  </si>
  <si>
    <t>0470</t>
  </si>
  <si>
    <t xml:space="preserve">Wpływy z opłat za zarząd, użytkowanie i użytkowanie </t>
  </si>
  <si>
    <t>wieczyste nieruchomości</t>
  </si>
  <si>
    <t>Dochody z najmu i dzierżawy składników majątkowych Skarbu Państwa</t>
  </si>
  <si>
    <t>jednostek samorządu terytorialnego lub innych jednostek</t>
  </si>
  <si>
    <t>zaliczanych do sektora finansów publicznych oraz innych</t>
  </si>
  <si>
    <t>umów o podobnym charakterze</t>
  </si>
  <si>
    <t>0760</t>
  </si>
  <si>
    <t>Wpływy z tytułu przekształcenia prawa użytkowania wieczystego</t>
  </si>
  <si>
    <t>przysługującego osobom fizycznym w prawo własności</t>
  </si>
  <si>
    <t>0920</t>
  </si>
  <si>
    <t>Pozostałe odsetki</t>
  </si>
  <si>
    <t>O970</t>
  </si>
  <si>
    <t>Wpływy z różnych dochodów</t>
  </si>
  <si>
    <t>DZIAŁALNOŚĆ USŁUGOWA</t>
  </si>
  <si>
    <t>Cmentarze</t>
  </si>
  <si>
    <t xml:space="preserve">Dotacje celowe otrzymane z budżetu państwa na zadania bieżące </t>
  </si>
  <si>
    <t>realizowane przez gminę na podstawie porozumień</t>
  </si>
  <si>
    <t>z organami administracji rządowej</t>
  </si>
  <si>
    <t>ADMINISTRACJA PUBLICZNA</t>
  </si>
  <si>
    <t>Urzędy wojewódzkie</t>
  </si>
  <si>
    <t>Dotacje celowe otrzymane z budżetu państwa na realizację zadań</t>
  </si>
  <si>
    <t>bieżących  z zakresu administracji rządowej oraz innych zadań</t>
  </si>
  <si>
    <t>zleconych gminie ustawami</t>
  </si>
  <si>
    <t>Dochody jst związane z realizacją zadań z zakresu administracji</t>
  </si>
  <si>
    <t>rządowej oraz innych zadań zleconych ustawami</t>
  </si>
  <si>
    <t>Urzędy gmin</t>
  </si>
  <si>
    <t>O750</t>
  </si>
  <si>
    <t>O830</t>
  </si>
  <si>
    <t>Wpływy z usług</t>
  </si>
  <si>
    <t>O840</t>
  </si>
  <si>
    <t>Wpływy ze sprzedaży wyrobów</t>
  </si>
  <si>
    <t>O960</t>
  </si>
  <si>
    <t>Otrzymane spadki, zapisy, darowizny w posaci pieniężnej</t>
  </si>
  <si>
    <t>0970</t>
  </si>
  <si>
    <t>Wpływy z tytułu pomocy finansowej udzielanej między jednostk.</t>
  </si>
  <si>
    <t xml:space="preserve"> samorządu terytorialnego na dofinansowanie własnych zadań bieżących</t>
  </si>
  <si>
    <t>URZĘDY NACZELNYCH ORGANÓW WŁADZY</t>
  </si>
  <si>
    <t>Urzędy naczelnych organów władzy</t>
  </si>
  <si>
    <t>dotacje celowe otrzymane z budżetu państwa na realizację zadań</t>
  </si>
  <si>
    <t>OBRONA NARODOWA</t>
  </si>
  <si>
    <t>Pozostałe wydatki obronne</t>
  </si>
  <si>
    <t>BEZPIECZEŃSTWO PUBLICZNE I OCHRONA P/POŻAROWA</t>
  </si>
  <si>
    <t>Obrona cywilna</t>
  </si>
  <si>
    <t>Straż miejska</t>
  </si>
  <si>
    <t>0570</t>
  </si>
  <si>
    <t>Grzywny, mandaty i inne kary pieniężne od osób fizycznych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</si>
  <si>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</si>
  <si>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</si>
  <si>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</si>
  <si>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</si>
  <si>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0350</t>
  </si>
  <si>
    <t>Podatek od działalności gospodarczej osób fizycznych opłacany</t>
  </si>
  <si>
    <t>w formie karty podatkowej</t>
  </si>
  <si>
    <t>0910</t>
  </si>
  <si>
    <t>Odsetki od nieterminowych wpłat z tytułu podatków i opłat</t>
  </si>
  <si>
    <t>Wpływy z podatku rolnego, leśnego, od czynności cywilnoprawnych</t>
  </si>
  <si>
    <t>podatków i opłat lokalnych od osób prawnych i innych jednostek</t>
  </si>
  <si>
    <t>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</si>
  <si>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</si>
  <si>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</si>
  <si>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</si>
  <si>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</si>
  <si>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</si>
  <si>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</si>
  <si>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</si>
  <si>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</si>
  <si>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</si>
  <si>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</si>
  <si>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O690</t>
  </si>
  <si>
    <t>Rekompensatry utraconych dochodów w podatkach i opłatach lokalnych</t>
  </si>
  <si>
    <t>Wpływy z podatku rolnego, leśnego, podatku od spadku i darowizn,</t>
  </si>
  <si>
    <t>podatku od czynności cywilnoprawnych oraz podatków i opłat</t>
  </si>
  <si>
    <t>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</si>
  <si>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</si>
  <si>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</si>
  <si>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</si>
  <si>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</si>
  <si>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</si>
  <si>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</si>
  <si>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</si>
  <si>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</si>
  <si>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</si>
  <si>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</si>
  <si>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</si>
  <si>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</si>
  <si>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 za wydawanie zezwoleń na sprzedaż alkoholu</t>
  </si>
  <si>
    <t>O490</t>
  </si>
  <si>
    <t>Wpływy z innych lokalnych opłat pobieranych przez</t>
  </si>
  <si>
    <t>jednostki samorządu terytorialnego na podstawie</t>
  </si>
  <si>
    <t>odrębnych ustaw</t>
  </si>
  <si>
    <t>0590</t>
  </si>
  <si>
    <t>Wpływy  z opłat za koncesje i licencje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</si>
  <si>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</si>
  <si>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</si>
  <si>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</si>
  <si>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</si>
  <si>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</si>
  <si>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</si>
  <si>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</si>
  <si>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Subwencje ogólne z budżetu państwa</t>
  </si>
  <si>
    <t>Różne rozliczenia finansowe</t>
  </si>
  <si>
    <t>Część równoważąca subwencji ogolnej</t>
  </si>
  <si>
    <t>OŚWIATA I WYCHOWANIE</t>
  </si>
  <si>
    <t>Szkoły Podstawowe</t>
  </si>
  <si>
    <t>O310</t>
  </si>
  <si>
    <t>Dochody z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</si>
  <si>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</si>
  <si>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</si>
  <si>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</si>
  <si>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0870</t>
  </si>
  <si>
    <t>Wpływy ze sprzedaży składników majątkowych</t>
  </si>
  <si>
    <t>Dotacje celowe otrzymane z budżetu państwa na realizację</t>
  </si>
  <si>
    <t>własnych zadań biezących gmin</t>
  </si>
  <si>
    <t>Dotacje celowe otrzymane od samorządu województwa</t>
  </si>
  <si>
    <t>na zadania bieżące realizowane na podstawie porozumień (umów)</t>
  </si>
  <si>
    <t>między jednostkami samorządu terytorialnego</t>
  </si>
  <si>
    <t>Przedszkola</t>
  </si>
  <si>
    <t>Gimnazja</t>
  </si>
  <si>
    <t>Wpływy z róznych dochodów</t>
  </si>
  <si>
    <t>Środki na dofinansowanie własnych zadań bieżących gmin</t>
  </si>
  <si>
    <t>(związków gmin), powiatów (związków powiatów),</t>
  </si>
  <si>
    <t>samorządów województw, pozyskane z innych źródeł</t>
  </si>
  <si>
    <t>Dowożenie uczniów</t>
  </si>
  <si>
    <t>O580</t>
  </si>
  <si>
    <t>Grzywny i inne kary pieniężne od osób prawnych</t>
  </si>
  <si>
    <t>i innych jednostek organizacyjnych</t>
  </si>
  <si>
    <t>POMOC SPOŁECZNA</t>
  </si>
  <si>
    <t xml:space="preserve">Świadczenia rodzinne, zaliczka alimentacyjna oraz składki </t>
  </si>
  <si>
    <t>na ubezpieczenia emerytalne i rentowe z ubezpieczenia społecznego</t>
  </si>
  <si>
    <t>Składki na ubezpieczenia zdrowotne opłacane za osoby pobierające</t>
  </si>
  <si>
    <t>niektóre świadczenia z pomocy społecznej oraz niektóre świadczenia</t>
  </si>
  <si>
    <t>rodzinne</t>
  </si>
  <si>
    <t>Zasiłki i pomoc w naturze oraz składki na ubezpieczenia</t>
  </si>
  <si>
    <t>emerytalne i rentowe</t>
  </si>
  <si>
    <t>Dotace celowe otrzymane z budżetu państwa na realizację</t>
  </si>
  <si>
    <t>Ośrodki pomocy społecznej</t>
  </si>
  <si>
    <t>Usługi opiekuńcze i specjalistyczne usługi opiekuńcze</t>
  </si>
  <si>
    <t>0830</t>
  </si>
  <si>
    <t>EDUKACYJNA OPIEKA WYCHOWAWCZA</t>
  </si>
  <si>
    <t>Pomoc materialna dla uczniów</t>
  </si>
  <si>
    <t>GOSPODARKA KOMUNALNA I OCHRONA ŚRODOWISKA</t>
  </si>
  <si>
    <t>Wpływy i wydatki związane z gromadzeniem środków</t>
  </si>
  <si>
    <t>z opłat produktowych</t>
  </si>
  <si>
    <t>0400</t>
  </si>
  <si>
    <t>Wpływy z opłaty produktowej</t>
  </si>
  <si>
    <t>KULTURA I OCHRONA DZIEDZICTWA NARODOWEGO</t>
  </si>
  <si>
    <t>Domy i ośrodki kultury, świetlice i kluby</t>
  </si>
  <si>
    <t>Ochrona zabytków i opieka nad zabytkami</t>
  </si>
  <si>
    <t>KULTURA FIZYCZNA I SPORT</t>
  </si>
  <si>
    <t>Instytucje kultury fizycznej</t>
  </si>
  <si>
    <t>Dochody na najmu i dzierżawy składników majątkowych</t>
  </si>
  <si>
    <t>Dotacje otrzymane z funduszy celowych na realizację zadań</t>
  </si>
  <si>
    <t>bieżacych jednostek sektora finansów publicznych</t>
  </si>
  <si>
    <t>dochody bieżące</t>
  </si>
  <si>
    <t>dochody majątkowe</t>
  </si>
  <si>
    <t>DOCHODY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</si>
</sst>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9" fontId="2" fillId="2" borderId="7" xfId="17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164" fontId="3" fillId="0" borderId="14" xfId="17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164" fontId="2" fillId="0" borderId="18" xfId="17" applyNumberFormat="1" applyFont="1" applyBorder="1" applyAlignment="1">
      <alignment vertical="center"/>
    </xf>
    <xf numFmtId="4" fontId="2" fillId="0" borderId="19" xfId="0" applyNumberFormat="1" applyFont="1" applyBorder="1" applyAlignment="1">
      <alignment horizontal="righ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4" fontId="1" fillId="3" borderId="21" xfId="0" applyNumberFormat="1" applyFont="1" applyFill="1" applyBorder="1" applyAlignment="1">
      <alignment vertical="center"/>
    </xf>
    <xf numFmtId="164" fontId="1" fillId="3" borderId="21" xfId="17" applyNumberFormat="1" applyFont="1" applyFill="1" applyBorder="1" applyAlignment="1">
      <alignment vertical="center"/>
    </xf>
    <xf numFmtId="43" fontId="2" fillId="3" borderId="22" xfId="15" applyFont="1" applyFill="1" applyBorder="1" applyAlignment="1">
      <alignment horizontal="right" vertical="center"/>
    </xf>
    <xf numFmtId="43" fontId="2" fillId="3" borderId="23" xfId="15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64" fontId="1" fillId="0" borderId="21" xfId="17" applyNumberFormat="1" applyFont="1" applyBorder="1" applyAlignment="1">
      <alignment vertical="center"/>
    </xf>
    <xf numFmtId="43" fontId="2" fillId="0" borderId="24" xfId="15" applyFont="1" applyBorder="1" applyAlignment="1">
      <alignment horizontal="right" vertical="center"/>
    </xf>
    <xf numFmtId="43" fontId="1" fillId="0" borderId="24" xfId="15" applyFont="1" applyBorder="1" applyAlignment="1">
      <alignment horizontal="right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164" fontId="1" fillId="0" borderId="26" xfId="17" applyNumberFormat="1" applyFont="1" applyBorder="1" applyAlignment="1">
      <alignment vertical="center"/>
    </xf>
    <xf numFmtId="0" fontId="3" fillId="0" borderId="27" xfId="0" applyFont="1" applyBorder="1" applyAlignment="1" quotePrefix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4" fontId="3" fillId="0" borderId="29" xfId="17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 quotePrefix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164" fontId="2" fillId="0" borderId="34" xfId="17" applyNumberFormat="1" applyFont="1" applyBorder="1" applyAlignment="1">
      <alignment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1" fillId="0" borderId="36" xfId="0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3" fontId="2" fillId="0" borderId="22" xfId="15" applyFont="1" applyBorder="1" applyAlignment="1">
      <alignment horizontal="right" vertical="center"/>
    </xf>
    <xf numFmtId="43" fontId="1" fillId="0" borderId="22" xfId="15" applyFont="1" applyBorder="1" applyAlignment="1">
      <alignment horizontal="right" vertical="center"/>
    </xf>
    <xf numFmtId="164" fontId="1" fillId="0" borderId="33" xfId="17" applyNumberFormat="1" applyFont="1" applyBorder="1" applyAlignment="1">
      <alignment vertical="center"/>
    </xf>
    <xf numFmtId="43" fontId="1" fillId="0" borderId="37" xfId="15" applyFont="1" applyBorder="1" applyAlignment="1">
      <alignment horizontal="right" vertical="center"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 vertical="center"/>
    </xf>
    <xf numFmtId="164" fontId="3" fillId="0" borderId="28" xfId="17" applyNumberFormat="1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164" fontId="2" fillId="0" borderId="33" xfId="17" applyNumberFormat="1" applyFont="1" applyBorder="1" applyAlignment="1">
      <alignment vertical="center"/>
    </xf>
    <xf numFmtId="43" fontId="2" fillId="0" borderId="19" xfId="15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43" fontId="1" fillId="0" borderId="23" xfId="15" applyFont="1" applyBorder="1" applyAlignment="1">
      <alignment horizontal="right" vertical="center"/>
    </xf>
    <xf numFmtId="164" fontId="1" fillId="0" borderId="36" xfId="17" applyNumberFormat="1" applyFont="1" applyBorder="1" applyAlignment="1">
      <alignment vertic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64" fontId="2" fillId="0" borderId="41" xfId="17" applyNumberFormat="1" applyFont="1" applyBorder="1" applyAlignment="1">
      <alignment vertical="center"/>
    </xf>
    <xf numFmtId="43" fontId="2" fillId="0" borderId="43" xfId="15" applyFont="1" applyBorder="1" applyAlignment="1">
      <alignment horizontal="right" vertical="center"/>
    </xf>
    <xf numFmtId="4" fontId="1" fillId="0" borderId="33" xfId="0" applyNumberFormat="1" applyFont="1" applyBorder="1" applyAlignment="1">
      <alignment vertical="center"/>
    </xf>
    <xf numFmtId="0" fontId="1" fillId="0" borderId="41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3" borderId="42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41" xfId="0" applyFont="1" applyFill="1" applyBorder="1" applyAlignment="1" quotePrefix="1">
      <alignment horizontal="center" vertical="center"/>
    </xf>
    <xf numFmtId="0" fontId="1" fillId="3" borderId="41" xfId="0" applyFont="1" applyFill="1" applyBorder="1" applyAlignment="1">
      <alignment vertical="center"/>
    </xf>
    <xf numFmtId="4" fontId="1" fillId="3" borderId="41" xfId="0" applyNumberFormat="1" applyFont="1" applyFill="1" applyBorder="1" applyAlignment="1">
      <alignment vertical="center"/>
    </xf>
    <xf numFmtId="4" fontId="4" fillId="3" borderId="41" xfId="0" applyNumberFormat="1" applyFont="1" applyFill="1" applyBorder="1" applyAlignment="1">
      <alignment vertical="center"/>
    </xf>
    <xf numFmtId="164" fontId="1" fillId="3" borderId="26" xfId="17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43" fontId="1" fillId="3" borderId="22" xfId="15" applyFont="1" applyFill="1" applyBorder="1" applyAlignment="1">
      <alignment horizontal="right" vertical="center"/>
    </xf>
    <xf numFmtId="164" fontId="1" fillId="3" borderId="41" xfId="17" applyNumberFormat="1" applyFont="1" applyFill="1" applyBorder="1" applyAlignment="1">
      <alignment vertical="center"/>
    </xf>
    <xf numFmtId="164" fontId="1" fillId="0" borderId="41" xfId="17" applyNumberFormat="1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43" fontId="2" fillId="0" borderId="23" xfId="15" applyFont="1" applyBorder="1" applyAlignment="1">
      <alignment horizontal="right" vertical="center"/>
    </xf>
    <xf numFmtId="0" fontId="3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2" fillId="0" borderId="17" xfId="17" applyNumberFormat="1" applyFont="1" applyBorder="1" applyAlignment="1">
      <alignment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164" fontId="1" fillId="0" borderId="47" xfId="17" applyNumberFormat="1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164" fontId="3" fillId="0" borderId="33" xfId="17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164" fontId="2" fillId="0" borderId="12" xfId="17" applyNumberFormat="1" applyFont="1" applyBorder="1" applyAlignment="1">
      <alignment vertical="center"/>
    </xf>
    <xf numFmtId="43" fontId="2" fillId="0" borderId="13" xfId="15" applyFont="1" applyBorder="1" applyAlignment="1">
      <alignment horizontal="right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 quotePrefix="1">
      <alignment horizontal="center" vertical="center"/>
    </xf>
    <xf numFmtId="0" fontId="1" fillId="0" borderId="52" xfId="0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164" fontId="1" fillId="0" borderId="52" xfId="17" applyNumberFormat="1" applyFont="1" applyBorder="1" applyAlignment="1">
      <alignment vertical="center"/>
    </xf>
    <xf numFmtId="43" fontId="2" fillId="0" borderId="9" xfId="15" applyFont="1" applyBorder="1" applyAlignment="1">
      <alignment horizontal="right" vertical="center"/>
    </xf>
    <xf numFmtId="0" fontId="1" fillId="0" borderId="5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3" fontId="1" fillId="0" borderId="43" xfId="15" applyFont="1" applyBorder="1" applyAlignment="1">
      <alignment horizontal="right" vertical="center"/>
    </xf>
    <xf numFmtId="164" fontId="2" fillId="0" borderId="21" xfId="17" applyNumberFormat="1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4" fillId="3" borderId="42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vertical="center"/>
    </xf>
    <xf numFmtId="164" fontId="5" fillId="3" borderId="21" xfId="17" applyNumberFormat="1" applyFont="1" applyFill="1" applyBorder="1" applyAlignment="1">
      <alignment vertical="center"/>
    </xf>
    <xf numFmtId="43" fontId="4" fillId="3" borderId="22" xfId="15" applyFont="1" applyFill="1" applyBorder="1" applyAlignment="1">
      <alignment horizontal="right" vertical="center"/>
    </xf>
    <xf numFmtId="0" fontId="4" fillId="3" borderId="33" xfId="0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4" fontId="4" fillId="3" borderId="33" xfId="0" applyNumberFormat="1" applyFont="1" applyFill="1" applyBorder="1" applyAlignment="1">
      <alignment vertical="center"/>
    </xf>
    <xf numFmtId="164" fontId="5" fillId="3" borderId="33" xfId="17" applyNumberFormat="1" applyFont="1" applyFill="1" applyBorder="1" applyAlignment="1">
      <alignment vertical="center"/>
    </xf>
    <xf numFmtId="0" fontId="1" fillId="0" borderId="33" xfId="0" applyFont="1" applyBorder="1" applyAlignment="1" quotePrefix="1">
      <alignment horizontal="center" vertical="center"/>
    </xf>
    <xf numFmtId="4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 quotePrefix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 quotePrefix="1">
      <alignment horizontal="center" vertical="center"/>
    </xf>
    <xf numFmtId="0" fontId="4" fillId="0" borderId="55" xfId="0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55" xfId="0" applyNumberFormat="1" applyFont="1" applyBorder="1" applyAlignment="1">
      <alignment vertical="center"/>
    </xf>
    <xf numFmtId="164" fontId="4" fillId="0" borderId="46" xfId="17" applyNumberFormat="1" applyFont="1" applyBorder="1" applyAlignment="1">
      <alignment vertical="center"/>
    </xf>
    <xf numFmtId="43" fontId="4" fillId="0" borderId="37" xfId="15" applyFont="1" applyBorder="1" applyAlignment="1">
      <alignment horizontal="right" vertic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164" fontId="1" fillId="0" borderId="46" xfId="17" applyNumberFormat="1" applyFont="1" applyBorder="1" applyAlignment="1">
      <alignment vertic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4" fontId="1" fillId="0" borderId="61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164" fontId="1" fillId="0" borderId="34" xfId="17" applyNumberFormat="1" applyFont="1" applyBorder="1" applyAlignment="1">
      <alignment vertical="center"/>
    </xf>
    <xf numFmtId="4" fontId="1" fillId="0" borderId="6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/>
    </xf>
    <xf numFmtId="4" fontId="2" fillId="0" borderId="40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164" fontId="2" fillId="0" borderId="36" xfId="17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 quotePrefix="1">
      <alignment horizontal="center" vertical="center"/>
    </xf>
    <xf numFmtId="0" fontId="1" fillId="0" borderId="57" xfId="0" applyFont="1" applyBorder="1" applyAlignment="1">
      <alignment vertical="center"/>
    </xf>
    <xf numFmtId="4" fontId="1" fillId="0" borderId="57" xfId="0" applyNumberFormat="1" applyFont="1" applyBorder="1" applyAlignment="1">
      <alignment vertic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164" fontId="3" fillId="0" borderId="21" xfId="17" applyNumberFormat="1" applyFont="1" applyBorder="1" applyAlignment="1">
      <alignment vertical="center"/>
    </xf>
    <xf numFmtId="43" fontId="3" fillId="0" borderId="22" xfId="15" applyFont="1" applyBorder="1" applyAlignment="1">
      <alignment horizontal="right" vertical="center"/>
    </xf>
    <xf numFmtId="0" fontId="3" fillId="0" borderId="58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3" fontId="3" fillId="0" borderId="37" xfId="15" applyFont="1" applyBorder="1" applyAlignment="1">
      <alignment horizontal="right" vertical="center"/>
    </xf>
    <xf numFmtId="0" fontId="1" fillId="0" borderId="40" xfId="0" applyFont="1" applyBorder="1" applyAlignment="1" quotePrefix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63" xfId="0" applyFont="1" applyBorder="1" applyAlignment="1" quotePrefix="1">
      <alignment horizontal="center" vertical="center"/>
    </xf>
    <xf numFmtId="0" fontId="1" fillId="0" borderId="64" xfId="0" applyFon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164" fontId="2" fillId="0" borderId="40" xfId="17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/>
    </xf>
    <xf numFmtId="4" fontId="2" fillId="0" borderId="26" xfId="0" applyNumberFormat="1" applyFont="1" applyBorder="1" applyAlignment="1">
      <alignment vertical="center"/>
    </xf>
    <xf numFmtId="164" fontId="2" fillId="0" borderId="26" xfId="17" applyNumberFormat="1" applyFont="1" applyBorder="1" applyAlignment="1">
      <alignment vertical="center"/>
    </xf>
    <xf numFmtId="43" fontId="1" fillId="0" borderId="24" xfId="15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64" fontId="1" fillId="0" borderId="11" xfId="17" applyNumberFormat="1" applyFont="1" applyBorder="1" applyAlignment="1">
      <alignment vertical="center"/>
    </xf>
    <xf numFmtId="43" fontId="1" fillId="0" borderId="13" xfId="15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164" fontId="1" fillId="0" borderId="8" xfId="17" applyNumberFormat="1" applyFont="1" applyBorder="1" applyAlignment="1">
      <alignment vertical="center"/>
    </xf>
    <xf numFmtId="43" fontId="1" fillId="0" borderId="15" xfId="15" applyFont="1" applyBorder="1" applyAlignment="1">
      <alignment horizontal="right" vertical="center"/>
    </xf>
    <xf numFmtId="0" fontId="1" fillId="0" borderId="32" xfId="0" applyFont="1" applyBorder="1" applyAlignment="1" quotePrefix="1">
      <alignment horizontal="center" vertical="center"/>
    </xf>
    <xf numFmtId="4" fontId="4" fillId="0" borderId="33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 quotePrefix="1">
      <alignment horizontal="center" vertical="center"/>
    </xf>
    <xf numFmtId="0" fontId="4" fillId="0" borderId="36" xfId="0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4" fontId="2" fillId="0" borderId="4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4" fontId="2" fillId="0" borderId="64" xfId="0" applyNumberFormat="1" applyFont="1" applyBorder="1" applyAlignment="1">
      <alignment vertical="center"/>
    </xf>
    <xf numFmtId="0" fontId="1" fillId="0" borderId="55" xfId="0" applyFont="1" applyBorder="1" applyAlignment="1" quotePrefix="1">
      <alignment horizontal="center" vertical="center"/>
    </xf>
    <xf numFmtId="43" fontId="2" fillId="0" borderId="37" xfId="15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4" fillId="3" borderId="21" xfId="0" applyNumberFormat="1" applyFont="1" applyFill="1" applyBorder="1" applyAlignment="1">
      <alignment vertical="center"/>
    </xf>
    <xf numFmtId="164" fontId="1" fillId="0" borderId="18" xfId="17" applyNumberFormat="1" applyFont="1" applyBorder="1" applyAlignment="1">
      <alignment vertical="center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49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1" fillId="0" borderId="66" xfId="0" applyFont="1" applyBorder="1" applyAlignment="1" quotePrefix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8" xfId="0" applyFont="1" applyBorder="1" applyAlignment="1" quotePrefix="1">
      <alignment horizontal="center" vertical="center"/>
    </xf>
    <xf numFmtId="0" fontId="1" fillId="0" borderId="68" xfId="0" applyFont="1" applyBorder="1" applyAlignment="1">
      <alignment vertical="center"/>
    </xf>
    <xf numFmtId="4" fontId="1" fillId="0" borderId="68" xfId="0" applyNumberFormat="1" applyFont="1" applyBorder="1" applyAlignment="1">
      <alignment vertical="center"/>
    </xf>
    <xf numFmtId="164" fontId="1" fillId="0" borderId="68" xfId="17" applyNumberFormat="1" applyFont="1" applyBorder="1" applyAlignment="1">
      <alignment vertical="center"/>
    </xf>
    <xf numFmtId="43" fontId="2" fillId="0" borderId="69" xfId="15" applyFont="1" applyBorder="1" applyAlignment="1">
      <alignment horizontal="right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 quotePrefix="1">
      <alignment horizontal="center" vertical="center"/>
    </xf>
    <xf numFmtId="4" fontId="1" fillId="0" borderId="71" xfId="0" applyNumberFormat="1" applyFont="1" applyBorder="1" applyAlignment="1">
      <alignment vertical="center"/>
    </xf>
    <xf numFmtId="164" fontId="1" fillId="0" borderId="71" xfId="17" applyNumberFormat="1" applyFont="1" applyBorder="1" applyAlignment="1">
      <alignment vertical="center"/>
    </xf>
    <xf numFmtId="0" fontId="2" fillId="0" borderId="36" xfId="0" applyFont="1" applyBorder="1" applyAlignment="1" quotePrefix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3" fontId="1" fillId="0" borderId="72" xfId="15" applyFont="1" applyBorder="1" applyAlignment="1">
      <alignment horizontal="right" vertical="center"/>
    </xf>
    <xf numFmtId="0" fontId="1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4" fontId="4" fillId="0" borderId="21" xfId="0" applyNumberFormat="1" applyFont="1" applyBorder="1" applyAlignment="1">
      <alignment vertic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4" fontId="1" fillId="0" borderId="76" xfId="0" applyNumberFormat="1" applyFont="1" applyBorder="1" applyAlignment="1">
      <alignment vertical="center"/>
    </xf>
    <xf numFmtId="4" fontId="1" fillId="0" borderId="77" xfId="0" applyNumberFormat="1" applyFont="1" applyBorder="1" applyAlignment="1">
      <alignment vertical="center"/>
    </xf>
    <xf numFmtId="164" fontId="1" fillId="0" borderId="78" xfId="17" applyNumberFormat="1" applyFont="1" applyBorder="1" applyAlignment="1">
      <alignment vertical="center"/>
    </xf>
    <xf numFmtId="43" fontId="1" fillId="0" borderId="69" xfId="15" applyFont="1" applyBorder="1" applyAlignment="1">
      <alignment horizontal="right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164" fontId="3" fillId="0" borderId="8" xfId="17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164" fontId="2" fillId="0" borderId="46" xfId="17" applyNumberFormat="1" applyFont="1" applyBorder="1" applyAlignment="1">
      <alignment vertic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2" fillId="0" borderId="62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4" fontId="2" fillId="0" borderId="52" xfId="0" applyNumberFormat="1" applyFont="1" applyBorder="1" applyAlignment="1">
      <alignment vertical="center"/>
    </xf>
    <xf numFmtId="164" fontId="2" fillId="0" borderId="14" xfId="17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164" fontId="1" fillId="0" borderId="40" xfId="17" applyNumberFormat="1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0" fontId="1" fillId="0" borderId="29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164" fontId="1" fillId="0" borderId="29" xfId="17" applyNumberFormat="1" applyFont="1" applyBorder="1" applyAlignment="1">
      <alignment vertical="center"/>
    </xf>
    <xf numFmtId="43" fontId="2" fillId="0" borderId="30" xfId="15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1" fillId="0" borderId="44" xfId="0" applyFont="1" applyBorder="1" applyAlignment="1">
      <alignment horizontal="center"/>
    </xf>
    <xf numFmtId="0" fontId="1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164" fontId="2" fillId="0" borderId="28" xfId="17" applyNumberFormat="1" applyFont="1" applyBorder="1" applyAlignment="1">
      <alignment vertical="center"/>
    </xf>
    <xf numFmtId="0" fontId="6" fillId="4" borderId="81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5" fillId="4" borderId="83" xfId="0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164" fontId="2" fillId="0" borderId="11" xfId="17" applyNumberFormat="1" applyFont="1" applyBorder="1" applyAlignment="1">
      <alignment vertical="center"/>
    </xf>
    <xf numFmtId="43" fontId="5" fillId="4" borderId="30" xfId="15" applyFont="1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4" fontId="2" fillId="0" borderId="84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="75" zoomScaleNormal="75" workbookViewId="0" topLeftCell="B124">
      <selection activeCell="J117" sqref="J117"/>
    </sheetView>
  </sheetViews>
  <sheetFormatPr defaultColWidth="9.140625" defaultRowHeight="12.75"/>
  <cols>
    <col min="1" max="1" width="7.00390625" style="0" customWidth="1"/>
    <col min="4" max="4" width="74.7109375" style="0" customWidth="1"/>
    <col min="5" max="5" width="18.00390625" style="0" customWidth="1"/>
    <col min="6" max="6" width="14.28125" style="0" customWidth="1"/>
    <col min="8" max="8" width="17.2812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3"/>
      <c r="H1" s="4"/>
    </row>
    <row r="2" spans="1:8" ht="15.75" thickBot="1">
      <c r="A2" s="5"/>
      <c r="B2" s="6"/>
      <c r="C2" s="6"/>
      <c r="D2" s="7"/>
      <c r="E2" s="7"/>
      <c r="F2" s="6"/>
      <c r="G2" s="6"/>
      <c r="H2" s="8" t="s">
        <v>1</v>
      </c>
    </row>
    <row r="3" spans="1:8" ht="60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9</v>
      </c>
    </row>
    <row r="4" spans="1:8" ht="1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7">
        <v>7</v>
      </c>
      <c r="H4" s="18">
        <v>8</v>
      </c>
    </row>
    <row r="5" spans="1:8" ht="15">
      <c r="A5" s="19" t="s">
        <v>10</v>
      </c>
      <c r="B5" s="20"/>
      <c r="C5" s="20"/>
      <c r="D5" s="21" t="s">
        <v>11</v>
      </c>
      <c r="E5" s="22">
        <f>SUM(E6)</f>
        <v>341736</v>
      </c>
      <c r="F5" s="22">
        <f>SUM(F6)</f>
        <v>396140.59</v>
      </c>
      <c r="G5" s="23">
        <f>F5/E5</f>
        <v>1.1592006402603179</v>
      </c>
      <c r="H5" s="24">
        <f>SUM(H6)</f>
        <v>0</v>
      </c>
    </row>
    <row r="6" spans="1:8" ht="15">
      <c r="A6" s="25"/>
      <c r="B6" s="26" t="s">
        <v>12</v>
      </c>
      <c r="C6" s="27"/>
      <c r="D6" s="28" t="s">
        <v>13</v>
      </c>
      <c r="E6" s="29">
        <f>SUM(E7:E11)</f>
        <v>341736</v>
      </c>
      <c r="F6" s="29">
        <f>SUM(F7:F11)</f>
        <v>396140.59</v>
      </c>
      <c r="G6" s="30">
        <f>F6/E6</f>
        <v>1.1592006402603179</v>
      </c>
      <c r="H6" s="31">
        <f>SUM(H7:H11)</f>
        <v>0</v>
      </c>
    </row>
    <row r="7" spans="1:8" ht="15">
      <c r="A7" s="32"/>
      <c r="B7" s="33"/>
      <c r="C7" s="33" t="s">
        <v>14</v>
      </c>
      <c r="D7" s="34" t="s">
        <v>15</v>
      </c>
      <c r="E7" s="35"/>
      <c r="F7" s="35"/>
      <c r="G7" s="36"/>
      <c r="H7" s="37"/>
    </row>
    <row r="8" spans="1:8" ht="15">
      <c r="A8" s="32"/>
      <c r="B8" s="33"/>
      <c r="C8" s="33"/>
      <c r="D8" s="34" t="s">
        <v>16</v>
      </c>
      <c r="E8" s="35">
        <v>50000</v>
      </c>
      <c r="F8" s="35">
        <v>104405</v>
      </c>
      <c r="G8" s="36">
        <f>F8/E8</f>
        <v>2.0881</v>
      </c>
      <c r="H8" s="38"/>
    </row>
    <row r="9" spans="1:8" ht="15">
      <c r="A9" s="39"/>
      <c r="B9" s="40"/>
      <c r="C9" s="40">
        <v>2010</v>
      </c>
      <c r="D9" s="41" t="s">
        <v>17</v>
      </c>
      <c r="E9" s="42">
        <v>291736</v>
      </c>
      <c r="F9" s="42">
        <v>291735.59</v>
      </c>
      <c r="G9" s="43">
        <f>F9/E9</f>
        <v>0.9999985946197933</v>
      </c>
      <c r="H9" s="44"/>
    </row>
    <row r="10" spans="1:8" ht="14.25">
      <c r="A10" s="39"/>
      <c r="B10" s="40"/>
      <c r="C10" s="40"/>
      <c r="D10" s="41" t="s">
        <v>18</v>
      </c>
      <c r="E10" s="42"/>
      <c r="F10" s="42"/>
      <c r="G10" s="43"/>
      <c r="H10" s="45"/>
    </row>
    <row r="11" spans="1:8" ht="14.25">
      <c r="A11" s="46"/>
      <c r="B11" s="47"/>
      <c r="C11" s="47"/>
      <c r="D11" s="48" t="s">
        <v>19</v>
      </c>
      <c r="E11" s="49"/>
      <c r="F11" s="49"/>
      <c r="G11" s="50"/>
      <c r="H11" s="45"/>
    </row>
    <row r="12" spans="1:8" ht="15">
      <c r="A12" s="51" t="s">
        <v>20</v>
      </c>
      <c r="B12" s="52"/>
      <c r="C12" s="52"/>
      <c r="D12" s="53" t="s">
        <v>21</v>
      </c>
      <c r="E12" s="54">
        <f>SUM(E13)</f>
        <v>1500</v>
      </c>
      <c r="F12" s="54">
        <f>SUM(F13)</f>
        <v>0</v>
      </c>
      <c r="G12" s="55">
        <f>F12/E12</f>
        <v>0</v>
      </c>
      <c r="H12" s="56">
        <f>SUM(H13)</f>
        <v>0</v>
      </c>
    </row>
    <row r="13" spans="1:8" ht="15">
      <c r="A13" s="57"/>
      <c r="B13" s="58" t="s">
        <v>22</v>
      </c>
      <c r="C13" s="59"/>
      <c r="D13" s="60" t="s">
        <v>23</v>
      </c>
      <c r="E13" s="61">
        <f>SUM(E14:E17)</f>
        <v>1500</v>
      </c>
      <c r="F13" s="61">
        <f>SUM(F14:F17)</f>
        <v>0</v>
      </c>
      <c r="G13" s="62">
        <f>F13/E13</f>
        <v>0</v>
      </c>
      <c r="H13" s="31">
        <f>SUM(H14:H17)</f>
        <v>0</v>
      </c>
    </row>
    <row r="14" spans="1:8" ht="15">
      <c r="A14" s="63"/>
      <c r="B14" s="64"/>
      <c r="C14" s="65" t="s">
        <v>24</v>
      </c>
      <c r="D14" s="66" t="s">
        <v>25</v>
      </c>
      <c r="E14" s="67">
        <v>1500</v>
      </c>
      <c r="F14" s="49">
        <v>0</v>
      </c>
      <c r="G14" s="43">
        <f>F14/E14</f>
        <v>0</v>
      </c>
      <c r="H14" s="68"/>
    </row>
    <row r="15" spans="1:8" ht="14.25">
      <c r="A15" s="63"/>
      <c r="B15" s="64"/>
      <c r="C15" s="64"/>
      <c r="D15" s="66" t="s">
        <v>26</v>
      </c>
      <c r="E15" s="67"/>
      <c r="F15" s="49"/>
      <c r="G15" s="43"/>
      <c r="H15" s="69"/>
    </row>
    <row r="16" spans="1:8" ht="14.25">
      <c r="A16" s="63"/>
      <c r="B16" s="64"/>
      <c r="C16" s="64"/>
      <c r="D16" s="66" t="s">
        <v>27</v>
      </c>
      <c r="E16" s="67"/>
      <c r="F16" s="49"/>
      <c r="G16" s="43"/>
      <c r="H16" s="69"/>
    </row>
    <row r="17" spans="1:8" ht="14.25">
      <c r="A17" s="63"/>
      <c r="B17" s="64"/>
      <c r="C17" s="64"/>
      <c r="D17" s="66" t="s">
        <v>28</v>
      </c>
      <c r="E17" s="67"/>
      <c r="F17" s="49"/>
      <c r="G17" s="70"/>
      <c r="H17" s="71"/>
    </row>
    <row r="18" spans="1:8" ht="15">
      <c r="A18" s="72">
        <v>600</v>
      </c>
      <c r="B18" s="52"/>
      <c r="C18" s="52"/>
      <c r="D18" s="53" t="s">
        <v>29</v>
      </c>
      <c r="E18" s="73">
        <f>SUM(E19)</f>
        <v>350000</v>
      </c>
      <c r="F18" s="73">
        <f>SUM(F19)</f>
        <v>84707.1</v>
      </c>
      <c r="G18" s="74">
        <f>F19/E19</f>
        <v>0.24202028571428574</v>
      </c>
      <c r="H18" s="56">
        <f>SUM(H19)</f>
        <v>0</v>
      </c>
    </row>
    <row r="19" spans="1:8" ht="15">
      <c r="A19" s="75"/>
      <c r="B19" s="76">
        <v>60016</v>
      </c>
      <c r="C19" s="76"/>
      <c r="D19" s="77" t="s">
        <v>30</v>
      </c>
      <c r="E19" s="78">
        <f>SUM(E20:E20)</f>
        <v>350000</v>
      </c>
      <c r="F19" s="29">
        <f>SUM(F20:F20)</f>
        <v>84707.1</v>
      </c>
      <c r="G19" s="62">
        <f>F19/E19</f>
        <v>0.24202028571428574</v>
      </c>
      <c r="H19" s="31">
        <f>SUM(H20:H20)</f>
        <v>0</v>
      </c>
    </row>
    <row r="20" spans="1:8" ht="15">
      <c r="A20" s="63"/>
      <c r="B20" s="64"/>
      <c r="C20" s="65" t="s">
        <v>31</v>
      </c>
      <c r="D20" s="66" t="s">
        <v>32</v>
      </c>
      <c r="E20" s="67">
        <v>350000</v>
      </c>
      <c r="F20" s="49">
        <v>84707.1</v>
      </c>
      <c r="G20" s="50">
        <f>F20/E20</f>
        <v>0.24202028571428574</v>
      </c>
      <c r="H20" s="44"/>
    </row>
    <row r="21" spans="1:8" ht="15">
      <c r="A21" s="72">
        <v>700</v>
      </c>
      <c r="B21" s="52"/>
      <c r="C21" s="52"/>
      <c r="D21" s="53" t="s">
        <v>33</v>
      </c>
      <c r="E21" s="73">
        <f>SUM(E22+E26)</f>
        <v>1419160</v>
      </c>
      <c r="F21" s="73">
        <f>SUM(F22+F26)</f>
        <v>420412.98999999993</v>
      </c>
      <c r="G21" s="74">
        <f>F21/E21</f>
        <v>0.29624072690887565</v>
      </c>
      <c r="H21" s="79">
        <f>SUM(H22+H26)</f>
        <v>377372.3</v>
      </c>
    </row>
    <row r="22" spans="1:8" ht="15">
      <c r="A22" s="75"/>
      <c r="B22" s="80">
        <v>70001</v>
      </c>
      <c r="C22" s="81"/>
      <c r="D22" s="60" t="s">
        <v>34</v>
      </c>
      <c r="E22" s="82">
        <f>SUM(E23:E25)</f>
        <v>16160</v>
      </c>
      <c r="F22" s="82">
        <f>SUM(F23:F25)</f>
        <v>16160</v>
      </c>
      <c r="G22" s="83">
        <f>F23/E23</f>
        <v>1</v>
      </c>
      <c r="H22" s="84"/>
    </row>
    <row r="23" spans="1:8" ht="14.25">
      <c r="A23" s="63"/>
      <c r="B23" s="85"/>
      <c r="C23" s="40">
        <v>2010</v>
      </c>
      <c r="D23" s="41" t="s">
        <v>17</v>
      </c>
      <c r="E23" s="67">
        <v>16160</v>
      </c>
      <c r="F23" s="67">
        <v>16160</v>
      </c>
      <c r="G23" s="50">
        <f>F23/E23</f>
        <v>1</v>
      </c>
      <c r="H23" s="86"/>
    </row>
    <row r="24" spans="1:8" ht="14.25">
      <c r="A24" s="63"/>
      <c r="B24" s="85"/>
      <c r="C24" s="40"/>
      <c r="D24" s="41" t="s">
        <v>18</v>
      </c>
      <c r="E24" s="67"/>
      <c r="F24" s="67"/>
      <c r="G24" s="87"/>
      <c r="H24" s="69"/>
    </row>
    <row r="25" spans="1:8" ht="14.25">
      <c r="A25" s="88"/>
      <c r="B25" s="64"/>
      <c r="C25" s="85"/>
      <c r="D25" s="89" t="s">
        <v>19</v>
      </c>
      <c r="E25" s="90"/>
      <c r="F25" s="90"/>
      <c r="G25" s="87"/>
      <c r="H25" s="69"/>
    </row>
    <row r="26" spans="1:8" ht="15">
      <c r="A26" s="57"/>
      <c r="B26" s="91">
        <v>70005</v>
      </c>
      <c r="C26" s="81"/>
      <c r="D26" s="92" t="s">
        <v>35</v>
      </c>
      <c r="E26" s="61">
        <f>SUM(E27:E38)</f>
        <v>1403000</v>
      </c>
      <c r="F26" s="61">
        <f>SUM(F27:F38)</f>
        <v>404252.98999999993</v>
      </c>
      <c r="G26" s="93">
        <f>F26/E26</f>
        <v>0.2881347042052744</v>
      </c>
      <c r="H26" s="94">
        <f>SUM(H27:H38)</f>
        <v>377372.3</v>
      </c>
    </row>
    <row r="27" spans="1:8" ht="14.25">
      <c r="A27" s="63"/>
      <c r="B27" s="85"/>
      <c r="C27" s="65" t="s">
        <v>36</v>
      </c>
      <c r="D27" s="89" t="s">
        <v>37</v>
      </c>
      <c r="E27" s="67">
        <v>70000</v>
      </c>
      <c r="F27" s="90">
        <v>88408.71</v>
      </c>
      <c r="G27" s="70">
        <f>F27/E27</f>
        <v>1.2629815714285715</v>
      </c>
      <c r="H27" s="86">
        <v>131162.93</v>
      </c>
    </row>
    <row r="28" spans="1:8" ht="14.25">
      <c r="A28" s="63"/>
      <c r="B28" s="85"/>
      <c r="C28" s="64"/>
      <c r="D28" s="89" t="s">
        <v>38</v>
      </c>
      <c r="E28" s="67"/>
      <c r="F28" s="95"/>
      <c r="G28" s="43"/>
      <c r="H28" s="45"/>
    </row>
    <row r="29" spans="1:8" ht="14.25">
      <c r="A29" s="63"/>
      <c r="B29" s="85"/>
      <c r="C29" s="96" t="s">
        <v>24</v>
      </c>
      <c r="D29" s="89" t="s">
        <v>39</v>
      </c>
      <c r="E29" s="67">
        <v>240000</v>
      </c>
      <c r="F29" s="90">
        <v>182742.03</v>
      </c>
      <c r="G29" s="43">
        <f>F29/E29</f>
        <v>0.761425125</v>
      </c>
      <c r="H29" s="69">
        <v>97212.81</v>
      </c>
    </row>
    <row r="30" spans="1:8" ht="14.25">
      <c r="A30" s="63"/>
      <c r="B30" s="97"/>
      <c r="C30" s="85"/>
      <c r="D30" s="89" t="s">
        <v>40</v>
      </c>
      <c r="E30" s="90"/>
      <c r="F30" s="95"/>
      <c r="G30" s="70"/>
      <c r="H30" s="69"/>
    </row>
    <row r="31" spans="1:8" ht="14.25">
      <c r="A31" s="63"/>
      <c r="B31" s="85"/>
      <c r="C31" s="85"/>
      <c r="D31" s="89" t="s">
        <v>41</v>
      </c>
      <c r="E31" s="90"/>
      <c r="F31" s="67"/>
      <c r="G31" s="50"/>
      <c r="H31" s="69"/>
    </row>
    <row r="32" spans="1:8" ht="14.25">
      <c r="A32" s="63"/>
      <c r="B32" s="85"/>
      <c r="C32" s="85"/>
      <c r="D32" s="98" t="s">
        <v>42</v>
      </c>
      <c r="E32" s="90"/>
      <c r="F32" s="90"/>
      <c r="G32" s="50"/>
      <c r="H32" s="69"/>
    </row>
    <row r="33" spans="1:8" ht="15">
      <c r="A33" s="99"/>
      <c r="B33" s="100"/>
      <c r="C33" s="101" t="s">
        <v>43</v>
      </c>
      <c r="D33" s="102" t="s">
        <v>44</v>
      </c>
      <c r="E33" s="103">
        <v>20000</v>
      </c>
      <c r="F33" s="104">
        <v>7026.73</v>
      </c>
      <c r="G33" s="105">
        <f>F33/E33</f>
        <v>0.3513365</v>
      </c>
      <c r="H33" s="37"/>
    </row>
    <row r="34" spans="1:8" ht="14.25">
      <c r="A34" s="88"/>
      <c r="B34" s="85"/>
      <c r="C34" s="85"/>
      <c r="D34" s="89" t="s">
        <v>45</v>
      </c>
      <c r="E34" s="95"/>
      <c r="F34" s="95"/>
      <c r="G34" s="50"/>
      <c r="H34" s="69"/>
    </row>
    <row r="35" spans="1:8" ht="14.25">
      <c r="A35" s="99"/>
      <c r="B35" s="100"/>
      <c r="C35" s="100" t="s">
        <v>14</v>
      </c>
      <c r="D35" s="34" t="s">
        <v>15</v>
      </c>
      <c r="E35" s="103"/>
      <c r="F35" s="106"/>
      <c r="G35" s="36"/>
      <c r="H35" s="107"/>
    </row>
    <row r="36" spans="1:8" ht="14.25">
      <c r="A36" s="99"/>
      <c r="B36" s="100"/>
      <c r="C36" s="100"/>
      <c r="D36" s="34" t="s">
        <v>16</v>
      </c>
      <c r="E36" s="103">
        <v>1070000</v>
      </c>
      <c r="F36" s="106">
        <v>110191.86</v>
      </c>
      <c r="G36" s="108">
        <f>F36/E36</f>
        <v>0.10298304672897196</v>
      </c>
      <c r="H36" s="107">
        <v>148996.56</v>
      </c>
    </row>
    <row r="37" spans="1:8" ht="15">
      <c r="A37" s="88"/>
      <c r="B37" s="85"/>
      <c r="C37" s="96" t="s">
        <v>46</v>
      </c>
      <c r="D37" s="89" t="s">
        <v>47</v>
      </c>
      <c r="E37" s="90">
        <v>3000</v>
      </c>
      <c r="F37" s="90">
        <v>8528.31</v>
      </c>
      <c r="G37" s="109">
        <f>F37/E37</f>
        <v>2.84277</v>
      </c>
      <c r="H37" s="68"/>
    </row>
    <row r="38" spans="1:8" ht="15">
      <c r="A38" s="110"/>
      <c r="B38" s="64"/>
      <c r="C38" s="111" t="s">
        <v>48</v>
      </c>
      <c r="D38" s="98" t="s">
        <v>49</v>
      </c>
      <c r="E38" s="67">
        <v>0</v>
      </c>
      <c r="F38" s="95">
        <v>7355.35</v>
      </c>
      <c r="G38" s="83"/>
      <c r="H38" s="112"/>
    </row>
    <row r="39" spans="1:8" ht="15">
      <c r="A39" s="113">
        <v>710</v>
      </c>
      <c r="B39" s="114"/>
      <c r="C39" s="114"/>
      <c r="D39" s="115" t="s">
        <v>50</v>
      </c>
      <c r="E39" s="54">
        <f>SUM(E40)</f>
        <v>72000</v>
      </c>
      <c r="F39" s="54">
        <f>SUM(F40)</f>
        <v>48000</v>
      </c>
      <c r="G39" s="55">
        <f>F39/E39</f>
        <v>0.6666666666666666</v>
      </c>
      <c r="H39" s="56">
        <f>SUM(H40)</f>
        <v>0</v>
      </c>
    </row>
    <row r="40" spans="1:8" ht="15">
      <c r="A40" s="25"/>
      <c r="B40" s="27">
        <v>71035</v>
      </c>
      <c r="C40" s="27"/>
      <c r="D40" s="28" t="s">
        <v>51</v>
      </c>
      <c r="E40" s="29">
        <f>SUM(E41:E43)</f>
        <v>72000</v>
      </c>
      <c r="F40" s="29">
        <f>SUM(F41:F43)</f>
        <v>48000</v>
      </c>
      <c r="G40" s="116">
        <f>F40/E40</f>
        <v>0.6666666666666666</v>
      </c>
      <c r="H40" s="31">
        <f>SUM(H41:H43)</f>
        <v>0</v>
      </c>
    </row>
    <row r="41" spans="1:8" ht="15">
      <c r="A41" s="39"/>
      <c r="B41" s="40"/>
      <c r="C41" s="117" t="s">
        <v>31</v>
      </c>
      <c r="D41" s="41" t="s">
        <v>32</v>
      </c>
      <c r="E41" s="42">
        <v>70000</v>
      </c>
      <c r="F41" s="42">
        <v>47000</v>
      </c>
      <c r="G41" s="70">
        <f>F41/E41</f>
        <v>0.6714285714285714</v>
      </c>
      <c r="H41" s="68"/>
    </row>
    <row r="42" spans="1:8" ht="15">
      <c r="A42" s="88"/>
      <c r="B42" s="40"/>
      <c r="C42" s="40">
        <v>2020</v>
      </c>
      <c r="D42" s="41" t="s">
        <v>52</v>
      </c>
      <c r="E42" s="42">
        <v>2000</v>
      </c>
      <c r="F42" s="42">
        <v>1000</v>
      </c>
      <c r="G42" s="43">
        <f>F42/E42</f>
        <v>0.5</v>
      </c>
      <c r="H42" s="68"/>
    </row>
    <row r="43" spans="1:8" ht="14.25">
      <c r="A43" s="39"/>
      <c r="B43" s="40"/>
      <c r="C43" s="40"/>
      <c r="D43" s="41" t="s">
        <v>53</v>
      </c>
      <c r="E43" s="42"/>
      <c r="F43" s="42"/>
      <c r="G43" s="70"/>
      <c r="H43" s="69"/>
    </row>
    <row r="44" spans="1:8" ht="14.25">
      <c r="A44" s="118"/>
      <c r="B44" s="119"/>
      <c r="C44" s="119"/>
      <c r="D44" s="120" t="s">
        <v>54</v>
      </c>
      <c r="E44" s="121"/>
      <c r="F44" s="121"/>
      <c r="G44" s="122"/>
      <c r="H44" s="71"/>
    </row>
    <row r="45" spans="1:8" ht="15">
      <c r="A45" s="123">
        <v>750</v>
      </c>
      <c r="B45" s="124"/>
      <c r="C45" s="124"/>
      <c r="D45" s="125" t="s">
        <v>55</v>
      </c>
      <c r="E45" s="126">
        <f>SUM(E46+E52)</f>
        <v>332068</v>
      </c>
      <c r="F45" s="126">
        <f>SUM(F46+F52)</f>
        <v>232257.59999999998</v>
      </c>
      <c r="G45" s="127">
        <f>F45/E45</f>
        <v>0.6994278280352216</v>
      </c>
      <c r="H45" s="128">
        <f>SUM(H46+H52)</f>
        <v>4623.4</v>
      </c>
    </row>
    <row r="46" spans="1:8" ht="15">
      <c r="A46" s="129"/>
      <c r="B46" s="76">
        <v>75011</v>
      </c>
      <c r="C46" s="130"/>
      <c r="D46" s="77" t="s">
        <v>56</v>
      </c>
      <c r="E46" s="78">
        <f>SUM(E47:E51)</f>
        <v>165379</v>
      </c>
      <c r="F46" s="78">
        <f>SUM(F47:F51)</f>
        <v>88474.42</v>
      </c>
      <c r="G46" s="62">
        <f>F46/E46</f>
        <v>0.5349797737318522</v>
      </c>
      <c r="H46" s="31">
        <f>SUM(H47:H51)</f>
        <v>0</v>
      </c>
    </row>
    <row r="47" spans="1:8" ht="15">
      <c r="A47" s="63"/>
      <c r="B47" s="85"/>
      <c r="C47" s="85">
        <v>2010</v>
      </c>
      <c r="D47" s="89" t="s">
        <v>57</v>
      </c>
      <c r="E47" s="95">
        <v>161929</v>
      </c>
      <c r="F47" s="95">
        <v>87000</v>
      </c>
      <c r="G47" s="43">
        <f>F47/E47</f>
        <v>0.5372725083215484</v>
      </c>
      <c r="H47" s="68"/>
    </row>
    <row r="48" spans="1:8" ht="14.25">
      <c r="A48" s="88"/>
      <c r="B48" s="111"/>
      <c r="C48" s="111"/>
      <c r="D48" s="89" t="s">
        <v>58</v>
      </c>
      <c r="E48" s="67"/>
      <c r="F48" s="67"/>
      <c r="G48" s="70"/>
      <c r="H48" s="86"/>
    </row>
    <row r="49" spans="1:8" ht="14.25">
      <c r="A49" s="63"/>
      <c r="B49" s="85"/>
      <c r="C49" s="85"/>
      <c r="D49" s="89" t="s">
        <v>59</v>
      </c>
      <c r="E49" s="90"/>
      <c r="F49" s="90"/>
      <c r="G49" s="43"/>
      <c r="H49" s="45"/>
    </row>
    <row r="50" spans="1:8" ht="15">
      <c r="A50" s="63"/>
      <c r="B50" s="131"/>
      <c r="C50" s="85">
        <v>2360</v>
      </c>
      <c r="D50" s="41" t="s">
        <v>60</v>
      </c>
      <c r="E50" s="42">
        <v>3450</v>
      </c>
      <c r="F50" s="90">
        <v>1474.42</v>
      </c>
      <c r="G50" s="43">
        <f>F50/E50</f>
        <v>0.427368115942029</v>
      </c>
      <c r="H50" s="68"/>
    </row>
    <row r="51" spans="1:8" ht="14.25">
      <c r="A51" s="63"/>
      <c r="B51" s="132"/>
      <c r="C51" s="64"/>
      <c r="D51" s="66" t="s">
        <v>61</v>
      </c>
      <c r="E51" s="67"/>
      <c r="F51" s="67"/>
      <c r="G51" s="87"/>
      <c r="H51" s="45"/>
    </row>
    <row r="52" spans="1:8" ht="15.75" thickBot="1">
      <c r="A52" s="133"/>
      <c r="B52" s="134">
        <v>75023</v>
      </c>
      <c r="C52" s="135"/>
      <c r="D52" s="136" t="s">
        <v>62</v>
      </c>
      <c r="E52" s="137">
        <f>SUM(E53:E64)</f>
        <v>166689</v>
      </c>
      <c r="F52" s="137">
        <f>SUM(F53:F64)</f>
        <v>143783.18</v>
      </c>
      <c r="G52" s="138">
        <f>F52/E52</f>
        <v>0.8625834938118292</v>
      </c>
      <c r="H52" s="139">
        <f>SUM(H53:H64)</f>
        <v>4623.4</v>
      </c>
    </row>
    <row r="53" spans="1:8" ht="15">
      <c r="A53" s="140"/>
      <c r="B53" s="141"/>
      <c r="C53" s="142" t="s">
        <v>31</v>
      </c>
      <c r="D53" s="143" t="s">
        <v>32</v>
      </c>
      <c r="E53" s="144">
        <v>2000</v>
      </c>
      <c r="F53" s="144">
        <v>1464</v>
      </c>
      <c r="G53" s="145">
        <f>F53/E53</f>
        <v>0.732</v>
      </c>
      <c r="H53" s="146"/>
    </row>
    <row r="54" spans="1:8" ht="15">
      <c r="A54" s="147"/>
      <c r="B54" s="111"/>
      <c r="C54" s="148" t="s">
        <v>63</v>
      </c>
      <c r="D54" s="149" t="s">
        <v>25</v>
      </c>
      <c r="E54" s="150">
        <v>0</v>
      </c>
      <c r="F54" s="95">
        <v>3590.51</v>
      </c>
      <c r="G54" s="30"/>
      <c r="H54" s="151">
        <v>4623.4</v>
      </c>
    </row>
    <row r="55" spans="1:8" ht="15">
      <c r="A55" s="88"/>
      <c r="B55" s="64"/>
      <c r="C55" s="96"/>
      <c r="D55" s="89" t="s">
        <v>40</v>
      </c>
      <c r="E55" s="67"/>
      <c r="F55" s="90"/>
      <c r="G55" s="152"/>
      <c r="H55" s="68"/>
    </row>
    <row r="56" spans="1:8" ht="15">
      <c r="A56" s="88"/>
      <c r="B56" s="64"/>
      <c r="C56" s="96"/>
      <c r="D56" s="89" t="s">
        <v>41</v>
      </c>
      <c r="E56" s="67"/>
      <c r="F56" s="67"/>
      <c r="G56" s="152"/>
      <c r="H56" s="68"/>
    </row>
    <row r="57" spans="1:8" ht="15">
      <c r="A57" s="88"/>
      <c r="B57" s="85"/>
      <c r="C57" s="117"/>
      <c r="D57" s="153" t="s">
        <v>42</v>
      </c>
      <c r="E57" s="42"/>
      <c r="F57" s="42"/>
      <c r="G57" s="93"/>
      <c r="H57" s="68"/>
    </row>
    <row r="58" spans="1:8" ht="15">
      <c r="A58" s="154"/>
      <c r="B58" s="155"/>
      <c r="C58" s="156" t="s">
        <v>64</v>
      </c>
      <c r="D58" s="157" t="s">
        <v>65</v>
      </c>
      <c r="E58" s="104">
        <v>0</v>
      </c>
      <c r="F58" s="104">
        <v>378.21</v>
      </c>
      <c r="G58" s="158"/>
      <c r="H58" s="159"/>
    </row>
    <row r="59" spans="1:8" ht="15">
      <c r="A59" s="154"/>
      <c r="B59" s="155"/>
      <c r="C59" s="155" t="s">
        <v>66</v>
      </c>
      <c r="D59" s="160" t="s">
        <v>67</v>
      </c>
      <c r="E59" s="161">
        <v>7600</v>
      </c>
      <c r="F59" s="162">
        <v>0</v>
      </c>
      <c r="G59" s="163"/>
      <c r="H59" s="159"/>
    </row>
    <row r="60" spans="1:8" ht="15">
      <c r="A60" s="88"/>
      <c r="B60" s="85"/>
      <c r="C60" s="96" t="s">
        <v>46</v>
      </c>
      <c r="D60" s="89" t="s">
        <v>47</v>
      </c>
      <c r="E60" s="90">
        <v>0</v>
      </c>
      <c r="F60" s="90">
        <v>0.48</v>
      </c>
      <c r="G60" s="93"/>
      <c r="H60" s="68"/>
    </row>
    <row r="61" spans="1:8" ht="15">
      <c r="A61" s="88"/>
      <c r="B61" s="111"/>
      <c r="C61" s="111" t="s">
        <v>68</v>
      </c>
      <c r="D61" s="89" t="s">
        <v>69</v>
      </c>
      <c r="E61" s="90">
        <v>109000</v>
      </c>
      <c r="F61" s="90">
        <v>109000</v>
      </c>
      <c r="G61" s="43">
        <f>F61/E61</f>
        <v>1</v>
      </c>
      <c r="H61" s="68"/>
    </row>
    <row r="62" spans="1:8" ht="15">
      <c r="A62" s="88"/>
      <c r="B62" s="111"/>
      <c r="C62" s="164" t="s">
        <v>70</v>
      </c>
      <c r="D62" s="89" t="s">
        <v>49</v>
      </c>
      <c r="E62" s="90">
        <v>12000</v>
      </c>
      <c r="F62" s="165">
        <v>244.26</v>
      </c>
      <c r="G62" s="43">
        <f>F62/E62</f>
        <v>0.020354999999999998</v>
      </c>
      <c r="H62" s="68"/>
    </row>
    <row r="63" spans="1:8" ht="15">
      <c r="A63" s="166"/>
      <c r="B63" s="167"/>
      <c r="C63" s="168">
        <v>2710</v>
      </c>
      <c r="D63" s="169" t="s">
        <v>71</v>
      </c>
      <c r="E63" s="165">
        <v>36089</v>
      </c>
      <c r="F63" s="165">
        <v>29105.72</v>
      </c>
      <c r="G63" s="43">
        <f>F63/E63</f>
        <v>0.8064983790074538</v>
      </c>
      <c r="H63" s="68"/>
    </row>
    <row r="64" spans="1:8" ht="14.25">
      <c r="A64" s="170"/>
      <c r="B64" s="171"/>
      <c r="C64" s="172"/>
      <c r="D64" s="173" t="s">
        <v>72</v>
      </c>
      <c r="E64" s="174"/>
      <c r="F64" s="175"/>
      <c r="G64" s="176"/>
      <c r="H64" s="177"/>
    </row>
    <row r="65" spans="1:8" ht="15">
      <c r="A65" s="178">
        <v>751</v>
      </c>
      <c r="B65" s="179"/>
      <c r="C65" s="179"/>
      <c r="D65" s="180" t="s">
        <v>73</v>
      </c>
      <c r="E65" s="181">
        <f>SUM(E66)</f>
        <v>3509</v>
      </c>
      <c r="F65" s="181">
        <f>SUM(F66)</f>
        <v>1752</v>
      </c>
      <c r="G65" s="127">
        <f>F65/E65</f>
        <v>0.4992875463094899</v>
      </c>
      <c r="H65" s="182">
        <f>SUM(H66)</f>
        <v>0</v>
      </c>
    </row>
    <row r="66" spans="1:8" ht="15">
      <c r="A66" s="75"/>
      <c r="B66" s="76">
        <v>75101</v>
      </c>
      <c r="C66" s="76"/>
      <c r="D66" s="77" t="s">
        <v>74</v>
      </c>
      <c r="E66" s="78">
        <f>SUM(E67:E69)</f>
        <v>3509</v>
      </c>
      <c r="F66" s="29">
        <f>SUM(F67:F69)</f>
        <v>1752</v>
      </c>
      <c r="G66" s="116">
        <f>F66/E66</f>
        <v>0.4992875463094899</v>
      </c>
      <c r="H66" s="31">
        <f>SUM(H67:H69)</f>
        <v>0</v>
      </c>
    </row>
    <row r="67" spans="1:8" ht="15">
      <c r="A67" s="88"/>
      <c r="B67" s="85"/>
      <c r="C67" s="85">
        <v>2010</v>
      </c>
      <c r="D67" s="89" t="s">
        <v>75</v>
      </c>
      <c r="E67" s="90">
        <v>3509</v>
      </c>
      <c r="F67" s="42">
        <v>1752</v>
      </c>
      <c r="G67" s="70">
        <f>F67/E67</f>
        <v>0.4992875463094899</v>
      </c>
      <c r="H67" s="68"/>
    </row>
    <row r="68" spans="1:8" ht="14.25">
      <c r="A68" s="88"/>
      <c r="B68" s="85"/>
      <c r="C68" s="85"/>
      <c r="D68" s="89" t="s">
        <v>58</v>
      </c>
      <c r="E68" s="90"/>
      <c r="F68" s="42"/>
      <c r="G68" s="43"/>
      <c r="H68" s="69"/>
    </row>
    <row r="69" spans="1:8" ht="14.25">
      <c r="A69" s="183"/>
      <c r="B69" s="184"/>
      <c r="C69" s="184"/>
      <c r="D69" s="185" t="s">
        <v>59</v>
      </c>
      <c r="E69" s="186"/>
      <c r="F69" s="187"/>
      <c r="G69" s="70"/>
      <c r="H69" s="71"/>
    </row>
    <row r="70" spans="1:8" ht="15">
      <c r="A70" s="72">
        <v>752</v>
      </c>
      <c r="B70" s="52"/>
      <c r="C70" s="52"/>
      <c r="D70" s="53" t="s">
        <v>76</v>
      </c>
      <c r="E70" s="73">
        <f>SUM(E71)</f>
        <v>1000</v>
      </c>
      <c r="F70" s="73">
        <f>SUM(F71)</f>
        <v>1000</v>
      </c>
      <c r="G70" s="74">
        <f>F70/E70</f>
        <v>1</v>
      </c>
      <c r="H70" s="56">
        <f>SUM(H71)</f>
        <v>0</v>
      </c>
    </row>
    <row r="71" spans="1:8" ht="15">
      <c r="A71" s="75"/>
      <c r="B71" s="76">
        <v>75212</v>
      </c>
      <c r="C71" s="76"/>
      <c r="D71" s="77" t="s">
        <v>77</v>
      </c>
      <c r="E71" s="78">
        <f>SUM(E72:E74)</f>
        <v>1000</v>
      </c>
      <c r="F71" s="29">
        <f>SUM(F72:F74)</f>
        <v>1000</v>
      </c>
      <c r="G71" s="62">
        <f>F71/E71</f>
        <v>1</v>
      </c>
      <c r="H71" s="31">
        <f>SUM(H72:H74)</f>
        <v>0</v>
      </c>
    </row>
    <row r="72" spans="1:8" ht="15">
      <c r="A72" s="147"/>
      <c r="B72" s="148"/>
      <c r="C72" s="148">
        <v>2010</v>
      </c>
      <c r="D72" s="149" t="s">
        <v>57</v>
      </c>
      <c r="E72" s="90">
        <v>1000</v>
      </c>
      <c r="F72" s="188">
        <v>1000</v>
      </c>
      <c r="G72" s="43">
        <f>F72/E72</f>
        <v>1</v>
      </c>
      <c r="H72" s="68"/>
    </row>
    <row r="73" spans="1:8" ht="14.25">
      <c r="A73" s="88"/>
      <c r="B73" s="85"/>
      <c r="C73" s="85"/>
      <c r="D73" s="89" t="s">
        <v>58</v>
      </c>
      <c r="E73" s="90"/>
      <c r="F73" s="42"/>
      <c r="G73" s="43"/>
      <c r="H73" s="69"/>
    </row>
    <row r="74" spans="1:8" ht="14.25">
      <c r="A74" s="110"/>
      <c r="B74" s="189"/>
      <c r="C74" s="189"/>
      <c r="D74" s="190" t="s">
        <v>59</v>
      </c>
      <c r="E74" s="191"/>
      <c r="F74" s="95"/>
      <c r="G74" s="192"/>
      <c r="H74" s="71"/>
    </row>
    <row r="75" spans="1:8" ht="15">
      <c r="A75" s="72">
        <v>754</v>
      </c>
      <c r="B75" s="52"/>
      <c r="C75" s="52"/>
      <c r="D75" s="53" t="s">
        <v>78</v>
      </c>
      <c r="E75" s="73">
        <f>SUM(E76+E80)</f>
        <v>40000</v>
      </c>
      <c r="F75" s="73">
        <f>SUM(F76+F80)</f>
        <v>20920.23</v>
      </c>
      <c r="G75" s="127">
        <f>F75/E75</f>
        <v>0.5230057499999999</v>
      </c>
      <c r="H75" s="79">
        <f>SUM(H76+H80)</f>
        <v>25022.85</v>
      </c>
    </row>
    <row r="76" spans="1:8" ht="14.25">
      <c r="A76" s="193"/>
      <c r="B76" s="194">
        <v>75414</v>
      </c>
      <c r="C76" s="194"/>
      <c r="D76" s="195" t="s">
        <v>79</v>
      </c>
      <c r="E76" s="196">
        <f>SUM(E77)</f>
        <v>1000</v>
      </c>
      <c r="F76" s="197">
        <f>SUM(F77)</f>
        <v>1000</v>
      </c>
      <c r="G76" s="198">
        <f>F76/E76</f>
        <v>1</v>
      </c>
      <c r="H76" s="199">
        <f>SUM(H77)</f>
        <v>0</v>
      </c>
    </row>
    <row r="77" spans="1:8" ht="15">
      <c r="A77" s="63"/>
      <c r="B77" s="64"/>
      <c r="C77" s="64">
        <v>2010</v>
      </c>
      <c r="D77" s="66" t="s">
        <v>57</v>
      </c>
      <c r="E77" s="67">
        <v>1000</v>
      </c>
      <c r="F77" s="49">
        <v>1000</v>
      </c>
      <c r="G77" s="43">
        <f>F77/E77</f>
        <v>1</v>
      </c>
      <c r="H77" s="44"/>
    </row>
    <row r="78" spans="1:8" ht="14.25">
      <c r="A78" s="63"/>
      <c r="B78" s="64"/>
      <c r="C78" s="64"/>
      <c r="D78" s="66" t="s">
        <v>58</v>
      </c>
      <c r="E78" s="67"/>
      <c r="F78" s="49"/>
      <c r="G78" s="70"/>
      <c r="H78" s="45"/>
    </row>
    <row r="79" spans="1:8" ht="14.25">
      <c r="A79" s="63"/>
      <c r="B79" s="85"/>
      <c r="C79" s="85"/>
      <c r="D79" s="89" t="s">
        <v>59</v>
      </c>
      <c r="E79" s="90"/>
      <c r="F79" s="90"/>
      <c r="G79" s="50"/>
      <c r="H79" s="45"/>
    </row>
    <row r="80" spans="1:8" ht="15">
      <c r="A80" s="200"/>
      <c r="B80" s="80">
        <v>75416</v>
      </c>
      <c r="C80" s="80"/>
      <c r="D80" s="92" t="s">
        <v>80</v>
      </c>
      <c r="E80" s="201">
        <f>SUM(E81)</f>
        <v>39000</v>
      </c>
      <c r="F80" s="202">
        <f>SUM(F81)</f>
        <v>19920.23</v>
      </c>
      <c r="G80" s="203">
        <f>F80/E80</f>
        <v>0.5107751282051282</v>
      </c>
      <c r="H80" s="204">
        <f>SUM(H81)</f>
        <v>25022.85</v>
      </c>
    </row>
    <row r="81" spans="1:8" ht="14.25">
      <c r="A81" s="205"/>
      <c r="B81" s="206"/>
      <c r="C81" s="207" t="s">
        <v>81</v>
      </c>
      <c r="D81" s="208" t="s">
        <v>82</v>
      </c>
      <c r="E81" s="209">
        <v>39000</v>
      </c>
      <c r="F81" s="121">
        <v>19920.23</v>
      </c>
      <c r="G81" s="70">
        <f>F81/E81</f>
        <v>0.5107751282051282</v>
      </c>
      <c r="H81" s="71">
        <v>25022.85</v>
      </c>
    </row>
    <row r="82" spans="1:8" ht="15">
      <c r="A82" s="210">
        <v>756</v>
      </c>
      <c r="B82" s="211"/>
      <c r="C82" s="211"/>
      <c r="D82" s="212" t="s">
        <v>83</v>
      </c>
      <c r="E82" s="213">
        <f>SUM(E85+E89+E100+E113+E122)</f>
        <v>22778292</v>
      </c>
      <c r="F82" s="213">
        <f>SUM(F85+F89+F100+F113+F122)</f>
        <v>12111034.73</v>
      </c>
      <c r="G82" s="213">
        <f>SUM(G85+G89+G100+G113+G122)</f>
        <v>2.859251769337002</v>
      </c>
      <c r="H82" s="214">
        <f>SUM(H85+H89+H100+H113+H122)</f>
        <v>2045917.7000000002</v>
      </c>
    </row>
    <row r="83" spans="1:8" ht="15">
      <c r="A83" s="215"/>
      <c r="B83" s="216"/>
      <c r="C83" s="216"/>
      <c r="D83" s="217" t="s">
        <v>84</v>
      </c>
      <c r="E83" s="218"/>
      <c r="F83" s="219"/>
      <c r="G83" s="220"/>
      <c r="H83" s="221"/>
    </row>
    <row r="84" spans="1:8" ht="15">
      <c r="A84" s="222"/>
      <c r="B84" s="223"/>
      <c r="C84" s="223"/>
      <c r="D84" s="224" t="s">
        <v>85</v>
      </c>
      <c r="E84" s="225"/>
      <c r="F84" s="226"/>
      <c r="G84" s="127"/>
      <c r="H84" s="227"/>
    </row>
    <row r="85" spans="1:8" ht="15">
      <c r="A85" s="75"/>
      <c r="B85" s="76">
        <v>75601</v>
      </c>
      <c r="C85" s="76"/>
      <c r="D85" s="77" t="s">
        <v>86</v>
      </c>
      <c r="E85" s="78">
        <f>SUM(E86:E88)</f>
        <v>35500</v>
      </c>
      <c r="F85" s="29">
        <f>SUM(F86:F88)</f>
        <v>23504.5</v>
      </c>
      <c r="G85" s="116">
        <f>F85/E85</f>
        <v>0.6620985915492957</v>
      </c>
      <c r="H85" s="31">
        <f>SUM(H86:H88)</f>
        <v>45891.11</v>
      </c>
    </row>
    <row r="86" spans="1:8" ht="14.25">
      <c r="A86" s="147"/>
      <c r="B86" s="148"/>
      <c r="C86" s="228" t="s">
        <v>87</v>
      </c>
      <c r="D86" s="149" t="s">
        <v>88</v>
      </c>
      <c r="E86" s="150">
        <v>32000</v>
      </c>
      <c r="F86" s="229">
        <v>20300.15</v>
      </c>
      <c r="G86" s="70">
        <f>F86/E86</f>
        <v>0.6343796875000001</v>
      </c>
      <c r="H86" s="69">
        <v>45891.11</v>
      </c>
    </row>
    <row r="87" spans="1:8" ht="14.25">
      <c r="A87" s="88"/>
      <c r="B87" s="85"/>
      <c r="C87" s="85"/>
      <c r="D87" s="89" t="s">
        <v>89</v>
      </c>
      <c r="E87" s="90"/>
      <c r="F87" s="42"/>
      <c r="G87" s="50"/>
      <c r="H87" s="69"/>
    </row>
    <row r="88" spans="1:8" ht="15">
      <c r="A88" s="110"/>
      <c r="B88" s="85"/>
      <c r="C88" s="230" t="s">
        <v>90</v>
      </c>
      <c r="D88" s="231" t="s">
        <v>91</v>
      </c>
      <c r="E88" s="90">
        <v>3500</v>
      </c>
      <c r="F88" s="90">
        <v>3204.35</v>
      </c>
      <c r="G88" s="109">
        <f>F88/E88</f>
        <v>0.9155285714285714</v>
      </c>
      <c r="H88" s="68"/>
    </row>
    <row r="89" spans="1:8" ht="15">
      <c r="A89" s="200"/>
      <c r="B89" s="59">
        <v>75615</v>
      </c>
      <c r="C89" s="91"/>
      <c r="D89" s="60" t="s">
        <v>92</v>
      </c>
      <c r="E89" s="82">
        <f>SUM(E90:E99)</f>
        <v>5222888</v>
      </c>
      <c r="F89" s="232">
        <f>SUM(F90:F99)</f>
        <v>2965655.3400000003</v>
      </c>
      <c r="G89" s="233">
        <f>F89/E89</f>
        <v>0.5678190571959423</v>
      </c>
      <c r="H89" s="234">
        <f>SUM(H90:H99)</f>
        <v>1153983.0399999998</v>
      </c>
    </row>
    <row r="90" spans="1:8" ht="15">
      <c r="A90" s="200"/>
      <c r="B90" s="91"/>
      <c r="C90" s="235"/>
      <c r="D90" s="236" t="s">
        <v>93</v>
      </c>
      <c r="E90" s="237"/>
      <c r="F90" s="238"/>
      <c r="G90" s="83"/>
      <c r="H90" s="68"/>
    </row>
    <row r="91" spans="1:8" ht="15">
      <c r="A91" s="57"/>
      <c r="B91" s="59"/>
      <c r="C91" s="91"/>
      <c r="D91" s="239" t="s">
        <v>94</v>
      </c>
      <c r="E91" s="238"/>
      <c r="F91" s="61"/>
      <c r="G91" s="93"/>
      <c r="H91" s="112"/>
    </row>
    <row r="92" spans="1:8" ht="14.25">
      <c r="A92" s="63"/>
      <c r="B92" s="64"/>
      <c r="C92" s="65" t="s">
        <v>95</v>
      </c>
      <c r="D92" s="66" t="s">
        <v>96</v>
      </c>
      <c r="E92" s="67">
        <v>4400000</v>
      </c>
      <c r="F92" s="49">
        <v>2525838.51</v>
      </c>
      <c r="G92" s="43">
        <f aca="true" t="shared" si="0" ref="G92:G100">F92/E92</f>
        <v>0.5740542068181818</v>
      </c>
      <c r="H92" s="240">
        <v>1100141.39</v>
      </c>
    </row>
    <row r="93" spans="1:8" ht="14.25">
      <c r="A93" s="63"/>
      <c r="B93" s="64"/>
      <c r="C93" s="65" t="s">
        <v>97</v>
      </c>
      <c r="D93" s="66" t="s">
        <v>98</v>
      </c>
      <c r="E93" s="67">
        <v>320000</v>
      </c>
      <c r="F93" s="49">
        <v>184215.99</v>
      </c>
      <c r="G93" s="43">
        <f t="shared" si="0"/>
        <v>0.57567496875</v>
      </c>
      <c r="H93" s="86">
        <v>36801.25</v>
      </c>
    </row>
    <row r="94" spans="1:8" ht="14.25">
      <c r="A94" s="63"/>
      <c r="B94" s="64"/>
      <c r="C94" s="65" t="s">
        <v>99</v>
      </c>
      <c r="D94" s="66" t="s">
        <v>100</v>
      </c>
      <c r="E94" s="67">
        <v>13677</v>
      </c>
      <c r="F94" s="49">
        <v>9846</v>
      </c>
      <c r="G94" s="43">
        <f t="shared" si="0"/>
        <v>0.7198947137530161</v>
      </c>
      <c r="H94" s="69">
        <v>121.6</v>
      </c>
    </row>
    <row r="95" spans="1:8" ht="14.25">
      <c r="A95" s="63"/>
      <c r="B95" s="64"/>
      <c r="C95" s="65" t="s">
        <v>101</v>
      </c>
      <c r="D95" s="66" t="s">
        <v>102</v>
      </c>
      <c r="E95" s="67">
        <v>275000</v>
      </c>
      <c r="F95" s="49">
        <v>154675.37</v>
      </c>
      <c r="G95" s="70">
        <f t="shared" si="0"/>
        <v>0.5624558909090909</v>
      </c>
      <c r="H95" s="86">
        <v>16084.4</v>
      </c>
    </row>
    <row r="96" spans="1:8" ht="15">
      <c r="A96" s="63"/>
      <c r="B96" s="64"/>
      <c r="C96" s="65" t="s">
        <v>103</v>
      </c>
      <c r="D96" s="66" t="s">
        <v>104</v>
      </c>
      <c r="E96" s="67">
        <v>70000</v>
      </c>
      <c r="F96" s="49">
        <v>34387</v>
      </c>
      <c r="G96" s="43">
        <f t="shared" si="0"/>
        <v>0.49124285714285715</v>
      </c>
      <c r="H96" s="68"/>
    </row>
    <row r="97" spans="1:8" ht="15">
      <c r="A97" s="63"/>
      <c r="B97" s="64"/>
      <c r="C97" s="64" t="s">
        <v>105</v>
      </c>
      <c r="D97" s="66" t="s">
        <v>65</v>
      </c>
      <c r="E97" s="67">
        <v>0</v>
      </c>
      <c r="F97" s="49">
        <v>347.62</v>
      </c>
      <c r="G97" s="152"/>
      <c r="H97" s="69">
        <v>834.4</v>
      </c>
    </row>
    <row r="98" spans="1:8" ht="15">
      <c r="A98" s="63"/>
      <c r="B98" s="64"/>
      <c r="C98" s="65" t="s">
        <v>90</v>
      </c>
      <c r="D98" s="66" t="s">
        <v>91</v>
      </c>
      <c r="E98" s="67">
        <v>70000</v>
      </c>
      <c r="F98" s="241">
        <v>25595.85</v>
      </c>
      <c r="G98" s="43">
        <f t="shared" si="0"/>
        <v>0.36565499999999995</v>
      </c>
      <c r="H98" s="68"/>
    </row>
    <row r="99" spans="1:8" ht="15">
      <c r="A99" s="88"/>
      <c r="B99" s="85"/>
      <c r="C99" s="85">
        <v>2680</v>
      </c>
      <c r="D99" s="89" t="s">
        <v>106</v>
      </c>
      <c r="E99" s="90">
        <v>74211</v>
      </c>
      <c r="F99" s="90">
        <v>30749</v>
      </c>
      <c r="G99" s="109">
        <f t="shared" si="0"/>
        <v>0.41434558219131934</v>
      </c>
      <c r="H99" s="68"/>
    </row>
    <row r="100" spans="1:8" ht="15">
      <c r="A100" s="200"/>
      <c r="B100" s="91">
        <v>75616</v>
      </c>
      <c r="C100" s="91"/>
      <c r="D100" s="239" t="s">
        <v>107</v>
      </c>
      <c r="E100" s="238">
        <f>SUM(E101:E112)</f>
        <v>4501500</v>
      </c>
      <c r="F100" s="242">
        <f>SUM(F101:F112)</f>
        <v>2578657.0999999996</v>
      </c>
      <c r="G100" s="152">
        <f t="shared" si="0"/>
        <v>0.5728439631234032</v>
      </c>
      <c r="H100" s="204">
        <f>SUM(H101:H112)</f>
        <v>842873.4500000001</v>
      </c>
    </row>
    <row r="101" spans="1:8" ht="15">
      <c r="A101" s="243"/>
      <c r="B101" s="235"/>
      <c r="C101" s="235"/>
      <c r="D101" s="236" t="s">
        <v>108</v>
      </c>
      <c r="E101" s="237"/>
      <c r="F101" s="244"/>
      <c r="G101" s="245"/>
      <c r="H101" s="112"/>
    </row>
    <row r="102" spans="1:8" ht="15">
      <c r="A102" s="243"/>
      <c r="B102" s="235"/>
      <c r="C102" s="235"/>
      <c r="D102" s="236" t="s">
        <v>109</v>
      </c>
      <c r="E102" s="237"/>
      <c r="F102" s="244"/>
      <c r="G102" s="245"/>
      <c r="H102" s="68"/>
    </row>
    <row r="103" spans="1:8" ht="14.25">
      <c r="A103" s="63"/>
      <c r="B103" s="64"/>
      <c r="C103" s="65" t="s">
        <v>95</v>
      </c>
      <c r="D103" s="66" t="s">
        <v>96</v>
      </c>
      <c r="E103" s="67">
        <v>2185000</v>
      </c>
      <c r="F103" s="241">
        <v>1330491.88</v>
      </c>
      <c r="G103" s="50">
        <f aca="true" t="shared" si="1" ref="G103:G132">F103/E103</f>
        <v>0.6089207688787185</v>
      </c>
      <c r="H103" s="246">
        <v>627133.45</v>
      </c>
    </row>
    <row r="104" spans="1:8" ht="15" thickBot="1">
      <c r="A104" s="247"/>
      <c r="B104" s="16"/>
      <c r="C104" s="248" t="s">
        <v>97</v>
      </c>
      <c r="D104" s="249" t="s">
        <v>98</v>
      </c>
      <c r="E104" s="250">
        <v>1100000</v>
      </c>
      <c r="F104" s="251">
        <v>528804.66</v>
      </c>
      <c r="G104" s="252">
        <f t="shared" si="1"/>
        <v>0.4807315090909091</v>
      </c>
      <c r="H104" s="253">
        <v>121719.38</v>
      </c>
    </row>
    <row r="105" spans="1:8" ht="14.25">
      <c r="A105" s="254"/>
      <c r="B105" s="255"/>
      <c r="C105" s="256" t="s">
        <v>99</v>
      </c>
      <c r="D105" s="257" t="s">
        <v>100</v>
      </c>
      <c r="E105" s="258">
        <v>1500</v>
      </c>
      <c r="F105" s="259">
        <v>809</v>
      </c>
      <c r="G105" s="260">
        <f t="shared" si="1"/>
        <v>0.5393333333333333</v>
      </c>
      <c r="H105" s="261">
        <v>130</v>
      </c>
    </row>
    <row r="106" spans="1:8" ht="14.25">
      <c r="A106" s="63"/>
      <c r="B106" s="85"/>
      <c r="C106" s="96" t="s">
        <v>101</v>
      </c>
      <c r="D106" s="89" t="s">
        <v>102</v>
      </c>
      <c r="E106" s="90">
        <v>295000</v>
      </c>
      <c r="F106" s="90">
        <v>176447.29</v>
      </c>
      <c r="G106" s="50">
        <f t="shared" si="1"/>
        <v>0.598126406779661</v>
      </c>
      <c r="H106" s="69">
        <v>65434.99</v>
      </c>
    </row>
    <row r="107" spans="1:8" ht="14.25">
      <c r="A107" s="88"/>
      <c r="B107" s="189"/>
      <c r="C107" s="262" t="s">
        <v>110</v>
      </c>
      <c r="D107" s="190" t="s">
        <v>111</v>
      </c>
      <c r="E107" s="191">
        <v>110000</v>
      </c>
      <c r="F107" s="263">
        <v>17886</v>
      </c>
      <c r="G107" s="109">
        <f t="shared" si="1"/>
        <v>0.1626</v>
      </c>
      <c r="H107" s="151">
        <v>4246.67</v>
      </c>
    </row>
    <row r="108" spans="1:8" ht="14.25">
      <c r="A108" s="264"/>
      <c r="B108" s="167"/>
      <c r="C108" s="265" t="s">
        <v>112</v>
      </c>
      <c r="D108" s="266" t="s">
        <v>113</v>
      </c>
      <c r="E108" s="267">
        <v>10000</v>
      </c>
      <c r="F108" s="241">
        <v>5040</v>
      </c>
      <c r="G108" s="43">
        <f t="shared" si="1"/>
        <v>0.504</v>
      </c>
      <c r="H108" s="69">
        <v>280</v>
      </c>
    </row>
    <row r="109" spans="1:8" ht="14.25">
      <c r="A109" s="63"/>
      <c r="B109" s="64"/>
      <c r="C109" s="65" t="s">
        <v>114</v>
      </c>
      <c r="D109" s="66" t="s">
        <v>115</v>
      </c>
      <c r="E109" s="67">
        <v>280000</v>
      </c>
      <c r="F109" s="49">
        <v>137150</v>
      </c>
      <c r="G109" s="70">
        <f t="shared" si="1"/>
        <v>0.4898214285714286</v>
      </c>
      <c r="H109" s="86"/>
    </row>
    <row r="110" spans="1:8" ht="14.25">
      <c r="A110" s="63"/>
      <c r="B110" s="64"/>
      <c r="C110" s="65" t="s">
        <v>103</v>
      </c>
      <c r="D110" s="66" t="s">
        <v>104</v>
      </c>
      <c r="E110" s="67">
        <v>450000</v>
      </c>
      <c r="F110" s="49">
        <v>345749.9</v>
      </c>
      <c r="G110" s="43">
        <f t="shared" si="1"/>
        <v>0.7683331111111111</v>
      </c>
      <c r="H110" s="69">
        <v>3326.53</v>
      </c>
    </row>
    <row r="111" spans="1:8" ht="14.25">
      <c r="A111" s="63"/>
      <c r="B111" s="64"/>
      <c r="C111" s="64" t="s">
        <v>105</v>
      </c>
      <c r="D111" s="66" t="s">
        <v>65</v>
      </c>
      <c r="E111" s="67">
        <v>0</v>
      </c>
      <c r="F111" s="49">
        <v>9513.07</v>
      </c>
      <c r="G111" s="109"/>
      <c r="H111" s="86">
        <v>20602.43</v>
      </c>
    </row>
    <row r="112" spans="1:8" ht="15">
      <c r="A112" s="88"/>
      <c r="B112" s="85"/>
      <c r="C112" s="65" t="s">
        <v>90</v>
      </c>
      <c r="D112" s="89" t="s">
        <v>91</v>
      </c>
      <c r="E112" s="90">
        <v>70000</v>
      </c>
      <c r="F112" s="90">
        <v>26765.3</v>
      </c>
      <c r="G112" s="109">
        <f t="shared" si="1"/>
        <v>0.3823614285714286</v>
      </c>
      <c r="H112" s="94"/>
    </row>
    <row r="113" spans="1:8" ht="15">
      <c r="A113" s="5"/>
      <c r="B113" s="81">
        <v>75618</v>
      </c>
      <c r="C113" s="91"/>
      <c r="D113" s="92" t="s">
        <v>116</v>
      </c>
      <c r="E113" s="201">
        <f>SUM(E114:E121)</f>
        <v>2179200</v>
      </c>
      <c r="F113" s="202">
        <f>SUM(F114:F121)</f>
        <v>1235121.31</v>
      </c>
      <c r="G113" s="83">
        <f t="shared" si="1"/>
        <v>0.5667773999632894</v>
      </c>
      <c r="H113" s="268">
        <f>SUM(H114:H121)</f>
        <v>3170.1</v>
      </c>
    </row>
    <row r="114" spans="1:8" ht="14.25">
      <c r="A114" s="63"/>
      <c r="B114" s="64"/>
      <c r="C114" s="65" t="s">
        <v>117</v>
      </c>
      <c r="D114" s="98" t="s">
        <v>118</v>
      </c>
      <c r="E114" s="90">
        <v>800000</v>
      </c>
      <c r="F114" s="42">
        <v>414269.09</v>
      </c>
      <c r="G114" s="50">
        <f t="shared" si="1"/>
        <v>0.5178363625</v>
      </c>
      <c r="H114" s="69">
        <v>3170.1</v>
      </c>
    </row>
    <row r="115" spans="1:8" ht="15">
      <c r="A115" s="63"/>
      <c r="B115" s="85"/>
      <c r="C115" s="65" t="s">
        <v>119</v>
      </c>
      <c r="D115" s="89" t="s">
        <v>120</v>
      </c>
      <c r="E115" s="95">
        <v>1000000</v>
      </c>
      <c r="F115" s="42">
        <v>535033.59</v>
      </c>
      <c r="G115" s="43">
        <f t="shared" si="1"/>
        <v>0.53503359</v>
      </c>
      <c r="H115" s="68"/>
    </row>
    <row r="116" spans="1:8" ht="15">
      <c r="A116" s="88"/>
      <c r="B116" s="85"/>
      <c r="C116" s="96" t="s">
        <v>121</v>
      </c>
      <c r="D116" s="98" t="s">
        <v>122</v>
      </c>
      <c r="E116" s="67">
        <v>360000</v>
      </c>
      <c r="F116" s="42">
        <v>279334.01</v>
      </c>
      <c r="G116" s="109">
        <f t="shared" si="1"/>
        <v>0.7759278055555556</v>
      </c>
      <c r="H116" s="68"/>
    </row>
    <row r="117" spans="1:8" ht="15">
      <c r="A117" s="269"/>
      <c r="B117" s="85"/>
      <c r="C117" s="85" t="s">
        <v>123</v>
      </c>
      <c r="D117" s="89" t="s">
        <v>124</v>
      </c>
      <c r="E117" s="67"/>
      <c r="F117" s="95"/>
      <c r="G117" s="70"/>
      <c r="H117" s="112"/>
    </row>
    <row r="118" spans="1:8" ht="15">
      <c r="A118" s="88"/>
      <c r="B118" s="85"/>
      <c r="C118" s="85"/>
      <c r="D118" s="89" t="s">
        <v>125</v>
      </c>
      <c r="E118" s="67"/>
      <c r="F118" s="67"/>
      <c r="G118" s="87"/>
      <c r="H118" s="44"/>
    </row>
    <row r="119" spans="1:8" ht="15">
      <c r="A119" s="269"/>
      <c r="B119" s="85"/>
      <c r="C119" s="85"/>
      <c r="D119" s="98" t="s">
        <v>126</v>
      </c>
      <c r="E119" s="67">
        <v>15000</v>
      </c>
      <c r="F119" s="90">
        <v>4258.3</v>
      </c>
      <c r="G119" s="109">
        <f t="shared" si="1"/>
        <v>0.2838866666666667</v>
      </c>
      <c r="H119" s="68"/>
    </row>
    <row r="120" spans="1:8" ht="15">
      <c r="A120" s="88"/>
      <c r="B120" s="85"/>
      <c r="C120" s="96" t="s">
        <v>127</v>
      </c>
      <c r="D120" s="66" t="s">
        <v>128</v>
      </c>
      <c r="E120" s="67">
        <v>200</v>
      </c>
      <c r="F120" s="95">
        <v>227</v>
      </c>
      <c r="G120" s="50">
        <f t="shared" si="1"/>
        <v>1.135</v>
      </c>
      <c r="H120" s="112"/>
    </row>
    <row r="121" spans="1:8" ht="15">
      <c r="A121" s="63"/>
      <c r="B121" s="111"/>
      <c r="C121" s="164" t="s">
        <v>90</v>
      </c>
      <c r="D121" s="66" t="s">
        <v>91</v>
      </c>
      <c r="E121" s="67">
        <v>4000</v>
      </c>
      <c r="F121" s="49">
        <v>1999.32</v>
      </c>
      <c r="G121" s="50">
        <f t="shared" si="1"/>
        <v>0.49983</v>
      </c>
      <c r="H121" s="68"/>
    </row>
    <row r="122" spans="1:8" ht="15">
      <c r="A122" s="200"/>
      <c r="B122" s="91">
        <v>75621</v>
      </c>
      <c r="C122" s="91"/>
      <c r="D122" s="270" t="s">
        <v>129</v>
      </c>
      <c r="E122" s="271">
        <f>SUM(E123:E124)</f>
        <v>10839204</v>
      </c>
      <c r="F122" s="238">
        <f>SUM(F123:F124)</f>
        <v>5308096.48</v>
      </c>
      <c r="G122" s="93">
        <f t="shared" si="1"/>
        <v>0.4897127575050714</v>
      </c>
      <c r="H122" s="204">
        <f>SUM(H123:H124)</f>
        <v>0</v>
      </c>
    </row>
    <row r="123" spans="1:8" ht="15">
      <c r="A123" s="110"/>
      <c r="B123" s="189"/>
      <c r="C123" s="262" t="s">
        <v>130</v>
      </c>
      <c r="D123" s="190" t="s">
        <v>131</v>
      </c>
      <c r="E123" s="191">
        <v>10199204</v>
      </c>
      <c r="F123" s="95">
        <v>4739722</v>
      </c>
      <c r="G123" s="70">
        <f t="shared" si="1"/>
        <v>0.4647148934367819</v>
      </c>
      <c r="H123" s="94"/>
    </row>
    <row r="124" spans="1:8" ht="15">
      <c r="A124" s="183"/>
      <c r="B124" s="184"/>
      <c r="C124" s="272" t="s">
        <v>132</v>
      </c>
      <c r="D124" s="185" t="s">
        <v>133</v>
      </c>
      <c r="E124" s="186">
        <v>640000</v>
      </c>
      <c r="F124" s="187">
        <v>568374.48</v>
      </c>
      <c r="G124" s="122">
        <f t="shared" si="1"/>
        <v>0.8880851249999999</v>
      </c>
      <c r="H124" s="273"/>
    </row>
    <row r="125" spans="1:8" ht="15">
      <c r="A125" s="72">
        <v>758</v>
      </c>
      <c r="B125" s="52"/>
      <c r="C125" s="52"/>
      <c r="D125" s="53" t="s">
        <v>134</v>
      </c>
      <c r="E125" s="73">
        <f>SUM(E126+E128+E130)</f>
        <v>9809631</v>
      </c>
      <c r="F125" s="73">
        <f>SUM(F126+F128+F130)</f>
        <v>5978143.29</v>
      </c>
      <c r="G125" s="127">
        <f t="shared" si="1"/>
        <v>0.6094157150253664</v>
      </c>
      <c r="H125" s="56">
        <f>SUM(H126+H130)</f>
        <v>0</v>
      </c>
    </row>
    <row r="126" spans="1:8" ht="15">
      <c r="A126" s="57"/>
      <c r="B126" s="59">
        <v>75801</v>
      </c>
      <c r="C126" s="59"/>
      <c r="D126" s="60" t="s">
        <v>135</v>
      </c>
      <c r="E126" s="82">
        <f>SUM(E127)</f>
        <v>9269574</v>
      </c>
      <c r="F126" s="61">
        <f>SUM(F127)</f>
        <v>5704352</v>
      </c>
      <c r="G126" s="62">
        <f t="shared" si="1"/>
        <v>0.6153844826094489</v>
      </c>
      <c r="H126" s="31">
        <f>SUM(H127)</f>
        <v>0</v>
      </c>
    </row>
    <row r="127" spans="1:8" ht="15">
      <c r="A127" s="88"/>
      <c r="B127" s="85"/>
      <c r="C127" s="85">
        <v>2920</v>
      </c>
      <c r="D127" s="89" t="s">
        <v>136</v>
      </c>
      <c r="E127" s="90">
        <v>9269574</v>
      </c>
      <c r="F127" s="42">
        <v>5704352</v>
      </c>
      <c r="G127" s="43">
        <f t="shared" si="1"/>
        <v>0.6153844826094489</v>
      </c>
      <c r="H127" s="68"/>
    </row>
    <row r="128" spans="1:8" ht="15">
      <c r="A128" s="200"/>
      <c r="B128" s="91">
        <v>75814</v>
      </c>
      <c r="C128" s="91"/>
      <c r="D128" s="239" t="s">
        <v>137</v>
      </c>
      <c r="E128" s="238">
        <f>SUM(E129)</f>
        <v>0</v>
      </c>
      <c r="F128" s="238">
        <f>SUM(F129)</f>
        <v>3761.29</v>
      </c>
      <c r="G128" s="83"/>
      <c r="H128" s="68"/>
    </row>
    <row r="129" spans="1:8" ht="15">
      <c r="A129" s="88"/>
      <c r="B129" s="85"/>
      <c r="C129" s="85" t="s">
        <v>48</v>
      </c>
      <c r="D129" s="89" t="s">
        <v>49</v>
      </c>
      <c r="E129" s="90">
        <v>0</v>
      </c>
      <c r="F129" s="42">
        <v>3761.29</v>
      </c>
      <c r="G129" s="87"/>
      <c r="H129" s="112"/>
    </row>
    <row r="130" spans="1:8" ht="15">
      <c r="A130" s="200"/>
      <c r="B130" s="91">
        <v>75831</v>
      </c>
      <c r="C130" s="91"/>
      <c r="D130" s="239" t="s">
        <v>138</v>
      </c>
      <c r="E130" s="238">
        <f>SUM(E131)</f>
        <v>540057</v>
      </c>
      <c r="F130" s="242">
        <f>SUM(F131)</f>
        <v>270030</v>
      </c>
      <c r="G130" s="93">
        <f t="shared" si="1"/>
        <v>0.5000027774845989</v>
      </c>
      <c r="H130" s="204">
        <f>SUM(H131)</f>
        <v>0</v>
      </c>
    </row>
    <row r="131" spans="1:8" ht="15">
      <c r="A131" s="205"/>
      <c r="B131" s="206"/>
      <c r="C131" s="206">
        <v>2920</v>
      </c>
      <c r="D131" s="208" t="s">
        <v>136</v>
      </c>
      <c r="E131" s="209">
        <v>540057</v>
      </c>
      <c r="F131" s="121">
        <v>270030</v>
      </c>
      <c r="G131" s="122">
        <f t="shared" si="1"/>
        <v>0.5000027774845989</v>
      </c>
      <c r="H131" s="273"/>
    </row>
    <row r="132" spans="1:8" ht="15">
      <c r="A132" s="72">
        <v>801</v>
      </c>
      <c r="B132" s="52"/>
      <c r="C132" s="52"/>
      <c r="D132" s="53" t="s">
        <v>139</v>
      </c>
      <c r="E132" s="73">
        <f>SUM(E133+E149+E153+E159+E162)</f>
        <v>498322</v>
      </c>
      <c r="F132" s="73">
        <f>SUM(F133+F149+F153+F159+F162)</f>
        <v>330808.05</v>
      </c>
      <c r="G132" s="74">
        <f t="shared" si="1"/>
        <v>0.6638439603308703</v>
      </c>
      <c r="H132" s="56">
        <f>SUM(H133+H149+H153+H159+H162)</f>
        <v>0</v>
      </c>
    </row>
    <row r="133" spans="1:8" ht="15">
      <c r="A133" s="75"/>
      <c r="B133" s="76">
        <v>80101</v>
      </c>
      <c r="C133" s="76"/>
      <c r="D133" s="77" t="s">
        <v>140</v>
      </c>
      <c r="E133" s="29">
        <f>SUM(E134:E148)</f>
        <v>79933</v>
      </c>
      <c r="F133" s="29">
        <f>SUM(F134:F148)</f>
        <v>60865.700000000004</v>
      </c>
      <c r="G133" s="83">
        <f>F133/E133</f>
        <v>0.7614589718889571</v>
      </c>
      <c r="H133" s="31">
        <f>SUM(H135:H148)</f>
        <v>0</v>
      </c>
    </row>
    <row r="134" spans="1:8" ht="14.25">
      <c r="A134" s="147"/>
      <c r="B134" s="148"/>
      <c r="C134" s="148" t="s">
        <v>141</v>
      </c>
      <c r="D134" s="149" t="s">
        <v>96</v>
      </c>
      <c r="E134" s="150">
        <v>0</v>
      </c>
      <c r="F134" s="229">
        <v>15</v>
      </c>
      <c r="G134" s="50"/>
      <c r="H134" s="274"/>
    </row>
    <row r="135" spans="1:8" ht="15">
      <c r="A135" s="88"/>
      <c r="B135" s="85"/>
      <c r="C135" s="96" t="s">
        <v>24</v>
      </c>
      <c r="D135" s="89" t="s">
        <v>142</v>
      </c>
      <c r="E135" s="90">
        <v>3581</v>
      </c>
      <c r="F135" s="42">
        <v>1492.15</v>
      </c>
      <c r="G135" s="109">
        <f>F135/E135</f>
        <v>0.4166852834403798</v>
      </c>
      <c r="H135" s="68"/>
    </row>
    <row r="136" spans="1:8" ht="14.25">
      <c r="A136" s="88"/>
      <c r="B136" s="85"/>
      <c r="C136" s="85"/>
      <c r="D136" s="89" t="s">
        <v>143</v>
      </c>
      <c r="E136" s="90"/>
      <c r="F136" s="42"/>
      <c r="G136" s="43"/>
      <c r="H136" s="45"/>
    </row>
    <row r="137" spans="1:8" ht="14.25">
      <c r="A137" s="88"/>
      <c r="B137" s="85"/>
      <c r="C137" s="85"/>
      <c r="D137" s="89" t="s">
        <v>144</v>
      </c>
      <c r="E137" s="90"/>
      <c r="F137" s="42"/>
      <c r="G137" s="70"/>
      <c r="H137" s="45"/>
    </row>
    <row r="138" spans="1:8" ht="14.25">
      <c r="A138" s="88"/>
      <c r="B138" s="85"/>
      <c r="C138" s="85"/>
      <c r="D138" s="89" t="s">
        <v>145</v>
      </c>
      <c r="E138" s="90"/>
      <c r="F138" s="42"/>
      <c r="G138" s="50"/>
      <c r="H138" s="69"/>
    </row>
    <row r="139" spans="1:8" ht="15">
      <c r="A139" s="99"/>
      <c r="B139" s="100"/>
      <c r="C139" s="101" t="s">
        <v>146</v>
      </c>
      <c r="D139" s="102" t="s">
        <v>147</v>
      </c>
      <c r="E139" s="103">
        <v>1974</v>
      </c>
      <c r="F139" s="275">
        <v>0</v>
      </c>
      <c r="G139" s="105"/>
      <c r="H139" s="37"/>
    </row>
    <row r="140" spans="1:8" ht="15">
      <c r="A140" s="110"/>
      <c r="B140" s="189"/>
      <c r="C140" s="262" t="s">
        <v>46</v>
      </c>
      <c r="D140" s="190" t="s">
        <v>47</v>
      </c>
      <c r="E140" s="191">
        <v>14706</v>
      </c>
      <c r="F140" s="95">
        <v>0</v>
      </c>
      <c r="G140" s="109">
        <f>F140/E140</f>
        <v>0</v>
      </c>
      <c r="H140" s="68"/>
    </row>
    <row r="141" spans="1:8" ht="15">
      <c r="A141" s="63"/>
      <c r="B141" s="64"/>
      <c r="C141" s="64">
        <v>2030</v>
      </c>
      <c r="D141" s="66" t="s">
        <v>148</v>
      </c>
      <c r="E141" s="67">
        <v>29610</v>
      </c>
      <c r="F141" s="49">
        <v>29610</v>
      </c>
      <c r="G141" s="70">
        <f>F141/E141</f>
        <v>1</v>
      </c>
      <c r="H141" s="112"/>
    </row>
    <row r="142" spans="1:8" ht="14.25">
      <c r="A142" s="88"/>
      <c r="B142" s="85"/>
      <c r="C142" s="85"/>
      <c r="D142" s="89" t="s">
        <v>149</v>
      </c>
      <c r="E142" s="90"/>
      <c r="F142" s="42"/>
      <c r="G142" s="43"/>
      <c r="H142" s="69"/>
    </row>
    <row r="143" spans="1:8" ht="15">
      <c r="A143" s="88"/>
      <c r="B143" s="85"/>
      <c r="C143" s="85">
        <v>2338</v>
      </c>
      <c r="D143" s="89" t="s">
        <v>150</v>
      </c>
      <c r="E143" s="90">
        <v>22543</v>
      </c>
      <c r="F143" s="42">
        <v>22308.45</v>
      </c>
      <c r="G143" s="43">
        <f>F143/E143</f>
        <v>0.9895954398261101</v>
      </c>
      <c r="H143" s="68"/>
    </row>
    <row r="144" spans="1:8" ht="14.25">
      <c r="A144" s="88"/>
      <c r="B144" s="85"/>
      <c r="C144" s="85"/>
      <c r="D144" s="89" t="s">
        <v>151</v>
      </c>
      <c r="E144" s="90"/>
      <c r="F144" s="42"/>
      <c r="G144" s="43"/>
      <c r="H144" s="69"/>
    </row>
    <row r="145" spans="1:8" ht="14.25">
      <c r="A145" s="88"/>
      <c r="B145" s="85"/>
      <c r="C145" s="85"/>
      <c r="D145" s="66" t="s">
        <v>152</v>
      </c>
      <c r="E145" s="90"/>
      <c r="F145" s="90"/>
      <c r="G145" s="109"/>
      <c r="H145" s="86"/>
    </row>
    <row r="146" spans="1:8" ht="15">
      <c r="A146" s="147"/>
      <c r="B146" s="148"/>
      <c r="C146" s="148">
        <v>2339</v>
      </c>
      <c r="D146" s="89" t="s">
        <v>150</v>
      </c>
      <c r="E146" s="150">
        <v>7519</v>
      </c>
      <c r="F146" s="150">
        <v>7440.1</v>
      </c>
      <c r="G146" s="276">
        <f>F146/E146</f>
        <v>0.9895065833222504</v>
      </c>
      <c r="H146" s="68"/>
    </row>
    <row r="147" spans="1:8" ht="14.25">
      <c r="A147" s="88"/>
      <c r="B147" s="85"/>
      <c r="C147" s="85"/>
      <c r="D147" s="89" t="s">
        <v>151</v>
      </c>
      <c r="E147" s="90"/>
      <c r="F147" s="90"/>
      <c r="G147" s="43"/>
      <c r="H147" s="69"/>
    </row>
    <row r="148" spans="1:8" ht="14.25">
      <c r="A148" s="88"/>
      <c r="B148" s="64"/>
      <c r="C148" s="85"/>
      <c r="D148" s="89" t="s">
        <v>152</v>
      </c>
      <c r="E148" s="90"/>
      <c r="F148" s="67"/>
      <c r="G148" s="50"/>
      <c r="H148" s="86"/>
    </row>
    <row r="149" spans="1:8" ht="15">
      <c r="A149" s="277"/>
      <c r="B149" s="91">
        <v>80104</v>
      </c>
      <c r="C149" s="278"/>
      <c r="D149" s="92" t="s">
        <v>153</v>
      </c>
      <c r="E149" s="202">
        <f>SUM(E150:E152)</f>
        <v>320785</v>
      </c>
      <c r="F149" s="238">
        <f>SUM(F150:F152)</f>
        <v>175789</v>
      </c>
      <c r="G149" s="93">
        <f>F149/E149</f>
        <v>0.547996321523762</v>
      </c>
      <c r="H149" s="204">
        <f>SUM(H151:H152)</f>
        <v>0</v>
      </c>
    </row>
    <row r="150" spans="1:8" ht="14.25">
      <c r="A150" s="147"/>
      <c r="B150" s="148"/>
      <c r="C150" s="279" t="s">
        <v>141</v>
      </c>
      <c r="D150" s="149" t="s">
        <v>96</v>
      </c>
      <c r="E150" s="280">
        <v>0</v>
      </c>
      <c r="F150" s="229">
        <v>14</v>
      </c>
      <c r="G150" s="276"/>
      <c r="H150" s="281"/>
    </row>
    <row r="151" spans="1:8" ht="15">
      <c r="A151" s="88"/>
      <c r="B151" s="85"/>
      <c r="C151" s="96" t="s">
        <v>31</v>
      </c>
      <c r="D151" s="89" t="s">
        <v>32</v>
      </c>
      <c r="E151" s="90">
        <v>312785</v>
      </c>
      <c r="F151" s="42">
        <v>175775</v>
      </c>
      <c r="G151" s="43">
        <f aca="true" t="shared" si="2" ref="G151:G156">F151/E151</f>
        <v>0.5619674856530844</v>
      </c>
      <c r="H151" s="68"/>
    </row>
    <row r="152" spans="1:8" ht="15">
      <c r="A152" s="110"/>
      <c r="B152" s="85"/>
      <c r="C152" s="96" t="s">
        <v>46</v>
      </c>
      <c r="D152" s="89" t="s">
        <v>47</v>
      </c>
      <c r="E152" s="90">
        <v>8000</v>
      </c>
      <c r="F152" s="90">
        <v>0</v>
      </c>
      <c r="G152" s="109">
        <f t="shared" si="2"/>
        <v>0</v>
      </c>
      <c r="H152" s="44"/>
    </row>
    <row r="153" spans="1:8" ht="15">
      <c r="A153" s="200"/>
      <c r="B153" s="59">
        <v>80110</v>
      </c>
      <c r="C153" s="282"/>
      <c r="D153" s="92" t="s">
        <v>154</v>
      </c>
      <c r="E153" s="201">
        <f>SUM(E154:E158)</f>
        <v>42233</v>
      </c>
      <c r="F153" s="201">
        <f>SUM(F154:F158)</f>
        <v>35032.35</v>
      </c>
      <c r="G153" s="83">
        <f t="shared" si="2"/>
        <v>0.8295018113797267</v>
      </c>
      <c r="H153" s="204">
        <f>SUM(H154:H158)</f>
        <v>0</v>
      </c>
    </row>
    <row r="154" spans="1:8" ht="15">
      <c r="A154" s="269"/>
      <c r="B154" s="64"/>
      <c r="C154" s="96" t="s">
        <v>46</v>
      </c>
      <c r="D154" s="98" t="s">
        <v>47</v>
      </c>
      <c r="E154" s="95">
        <v>7200</v>
      </c>
      <c r="F154" s="95">
        <v>0</v>
      </c>
      <c r="G154" s="50">
        <f t="shared" si="2"/>
        <v>0</v>
      </c>
      <c r="H154" s="68"/>
    </row>
    <row r="155" spans="1:8" ht="15">
      <c r="A155" s="63"/>
      <c r="B155" s="85"/>
      <c r="C155" s="283" t="s">
        <v>70</v>
      </c>
      <c r="D155" s="66" t="s">
        <v>155</v>
      </c>
      <c r="E155" s="90">
        <v>32746</v>
      </c>
      <c r="F155" s="42">
        <v>32746.28</v>
      </c>
      <c r="G155" s="50">
        <f t="shared" si="2"/>
        <v>1.0000085506626764</v>
      </c>
      <c r="H155" s="68"/>
    </row>
    <row r="156" spans="1:8" ht="15.75" thickBot="1">
      <c r="A156" s="284"/>
      <c r="B156" s="285"/>
      <c r="C156" s="286">
        <v>2700</v>
      </c>
      <c r="D156" s="287" t="s">
        <v>156</v>
      </c>
      <c r="E156" s="288">
        <v>2287</v>
      </c>
      <c r="F156" s="288">
        <v>2286.07</v>
      </c>
      <c r="G156" s="289">
        <f t="shared" si="2"/>
        <v>0.9995933537385222</v>
      </c>
      <c r="H156" s="290"/>
    </row>
    <row r="157" spans="1:8" ht="14.25">
      <c r="A157" s="291"/>
      <c r="B157" s="292"/>
      <c r="C157" s="293"/>
      <c r="D157" s="257" t="s">
        <v>157</v>
      </c>
      <c r="E157" s="294"/>
      <c r="F157" s="294"/>
      <c r="G157" s="295"/>
      <c r="H157" s="261"/>
    </row>
    <row r="158" spans="1:8" ht="14.25">
      <c r="A158" s="147"/>
      <c r="B158" s="189"/>
      <c r="C158" s="228"/>
      <c r="D158" s="89" t="s">
        <v>158</v>
      </c>
      <c r="E158" s="90"/>
      <c r="F158" s="229"/>
      <c r="G158" s="276"/>
      <c r="H158" s="69"/>
    </row>
    <row r="159" spans="1:8" ht="15">
      <c r="A159" s="57"/>
      <c r="B159" s="91">
        <v>80113</v>
      </c>
      <c r="C159" s="296"/>
      <c r="D159" s="60" t="s">
        <v>159</v>
      </c>
      <c r="E159" s="82">
        <f>SUM(E160)</f>
        <v>0</v>
      </c>
      <c r="F159" s="238">
        <f>SUM(F160)</f>
        <v>3750</v>
      </c>
      <c r="G159" s="93"/>
      <c r="H159" s="204">
        <f>SUM(H160)</f>
        <v>0</v>
      </c>
    </row>
    <row r="160" spans="1:8" ht="15">
      <c r="A160" s="88"/>
      <c r="B160" s="148"/>
      <c r="C160" s="85" t="s">
        <v>160</v>
      </c>
      <c r="D160" s="89" t="s">
        <v>161</v>
      </c>
      <c r="E160" s="90">
        <v>0</v>
      </c>
      <c r="F160" s="229">
        <v>3750</v>
      </c>
      <c r="G160" s="30"/>
      <c r="H160" s="94"/>
    </row>
    <row r="161" spans="1:8" ht="15">
      <c r="A161" s="110"/>
      <c r="B161" s="85"/>
      <c r="C161" s="189"/>
      <c r="D161" s="89" t="s">
        <v>162</v>
      </c>
      <c r="E161" s="191"/>
      <c r="F161" s="90"/>
      <c r="G161" s="83"/>
      <c r="H161" s="68"/>
    </row>
    <row r="162" spans="1:8" ht="15">
      <c r="A162" s="200"/>
      <c r="B162" s="59">
        <v>80195</v>
      </c>
      <c r="C162" s="91"/>
      <c r="D162" s="60" t="s">
        <v>13</v>
      </c>
      <c r="E162" s="238">
        <f>SUM(E163)</f>
        <v>55371</v>
      </c>
      <c r="F162" s="61">
        <f>SUM(F163)</f>
        <v>55371</v>
      </c>
      <c r="G162" s="93">
        <f>F162/E162</f>
        <v>1</v>
      </c>
      <c r="H162" s="297">
        <f>SUM(H163)</f>
        <v>0</v>
      </c>
    </row>
    <row r="163" spans="1:8" ht="15">
      <c r="A163" s="88"/>
      <c r="B163" s="85"/>
      <c r="C163" s="85">
        <v>2030</v>
      </c>
      <c r="D163" s="89" t="s">
        <v>148</v>
      </c>
      <c r="E163" s="90">
        <v>55371</v>
      </c>
      <c r="F163" s="42">
        <v>55371</v>
      </c>
      <c r="G163" s="43">
        <f>F163/E163</f>
        <v>1</v>
      </c>
      <c r="H163" s="44"/>
    </row>
    <row r="164" spans="1:8" ht="14.25">
      <c r="A164" s="205"/>
      <c r="B164" s="206"/>
      <c r="C164" s="206"/>
      <c r="D164" s="208" t="s">
        <v>149</v>
      </c>
      <c r="E164" s="209"/>
      <c r="F164" s="121"/>
      <c r="G164" s="192"/>
      <c r="H164" s="298"/>
    </row>
    <row r="165" spans="1:8" ht="15">
      <c r="A165" s="72">
        <v>852</v>
      </c>
      <c r="B165" s="52"/>
      <c r="C165" s="52"/>
      <c r="D165" s="53" t="s">
        <v>163</v>
      </c>
      <c r="E165" s="73">
        <f>SUM(E166+E172+E178+E185+E189+E196)</f>
        <v>7044050</v>
      </c>
      <c r="F165" s="73">
        <f>SUM(F166+F172+F178+F185+F189+F196)</f>
        <v>3538032.39</v>
      </c>
      <c r="G165" s="55">
        <f>F165/E165</f>
        <v>0.5022724696729864</v>
      </c>
      <c r="H165" s="79">
        <f>SUM(H166+H172+H178+H185+H189+H196)</f>
        <v>0</v>
      </c>
    </row>
    <row r="166" spans="1:8" ht="15">
      <c r="A166" s="57"/>
      <c r="B166" s="59">
        <v>85212</v>
      </c>
      <c r="C166" s="59"/>
      <c r="D166" s="60" t="s">
        <v>164</v>
      </c>
      <c r="E166" s="82">
        <f>SUM(E167:E171)</f>
        <v>5450000</v>
      </c>
      <c r="F166" s="61">
        <f>SUM(F167:F171)</f>
        <v>2737502.68</v>
      </c>
      <c r="G166" s="30">
        <f>F166/E166</f>
        <v>0.5022940697247706</v>
      </c>
      <c r="H166" s="268">
        <f>SUM(H167:H171)</f>
        <v>0</v>
      </c>
    </row>
    <row r="167" spans="1:8" ht="15">
      <c r="A167" s="243"/>
      <c r="B167" s="235"/>
      <c r="C167" s="235"/>
      <c r="D167" s="236" t="s">
        <v>165</v>
      </c>
      <c r="E167" s="237"/>
      <c r="F167" s="244"/>
      <c r="G167" s="152"/>
      <c r="H167" s="68"/>
    </row>
    <row r="168" spans="1:8" ht="15">
      <c r="A168" s="63"/>
      <c r="B168" s="64"/>
      <c r="C168" s="65" t="s">
        <v>70</v>
      </c>
      <c r="D168" s="66" t="s">
        <v>49</v>
      </c>
      <c r="E168" s="67">
        <v>10000</v>
      </c>
      <c r="F168" s="49">
        <v>7502.68</v>
      </c>
      <c r="G168" s="70"/>
      <c r="H168" s="68"/>
    </row>
    <row r="169" spans="1:8" ht="15">
      <c r="A169" s="63"/>
      <c r="B169" s="64"/>
      <c r="C169" s="64">
        <v>2010</v>
      </c>
      <c r="D169" s="66" t="s">
        <v>57</v>
      </c>
      <c r="E169" s="67">
        <v>5440000</v>
      </c>
      <c r="F169" s="49">
        <v>2730000</v>
      </c>
      <c r="G169" s="43">
        <f>F169/E169</f>
        <v>0.5018382352941176</v>
      </c>
      <c r="H169" s="68"/>
    </row>
    <row r="170" spans="1:8" ht="14.25">
      <c r="A170" s="63"/>
      <c r="B170" s="64"/>
      <c r="C170" s="64"/>
      <c r="D170" s="66" t="s">
        <v>58</v>
      </c>
      <c r="E170" s="67"/>
      <c r="F170" s="49"/>
      <c r="G170" s="70"/>
      <c r="H170" s="69"/>
    </row>
    <row r="171" spans="1:8" ht="14.25">
      <c r="A171" s="88"/>
      <c r="B171" s="64"/>
      <c r="C171" s="85"/>
      <c r="D171" s="89" t="s">
        <v>59</v>
      </c>
      <c r="E171" s="90"/>
      <c r="F171" s="90"/>
      <c r="G171" s="109"/>
      <c r="H171" s="69"/>
    </row>
    <row r="172" spans="1:8" ht="15">
      <c r="A172" s="57"/>
      <c r="B172" s="91">
        <v>85213</v>
      </c>
      <c r="C172" s="59"/>
      <c r="D172" s="60" t="s">
        <v>166</v>
      </c>
      <c r="E172" s="82">
        <f>SUM(E173:E177)</f>
        <v>51000</v>
      </c>
      <c r="F172" s="61">
        <f>SUM(F173:F177)</f>
        <v>25400</v>
      </c>
      <c r="G172" s="83">
        <f>F172/E172</f>
        <v>0.4980392156862745</v>
      </c>
      <c r="H172" s="204">
        <f>SUM(H173:H177)</f>
        <v>0</v>
      </c>
    </row>
    <row r="173" spans="1:8" ht="14.25">
      <c r="A173" s="63"/>
      <c r="B173" s="64"/>
      <c r="C173" s="64"/>
      <c r="D173" s="66" t="s">
        <v>167</v>
      </c>
      <c r="E173" s="67"/>
      <c r="F173" s="49"/>
      <c r="G173" s="50"/>
      <c r="H173" s="69"/>
    </row>
    <row r="174" spans="1:8" ht="14.25">
      <c r="A174" s="88"/>
      <c r="B174" s="85"/>
      <c r="C174" s="85"/>
      <c r="D174" s="89" t="s">
        <v>168</v>
      </c>
      <c r="E174" s="90"/>
      <c r="F174" s="42"/>
      <c r="G174" s="43"/>
      <c r="H174" s="69"/>
    </row>
    <row r="175" spans="1:8" ht="15">
      <c r="A175" s="110"/>
      <c r="B175" s="189"/>
      <c r="C175" s="189">
        <v>2010</v>
      </c>
      <c r="D175" s="190" t="s">
        <v>57</v>
      </c>
      <c r="E175" s="191">
        <v>51000</v>
      </c>
      <c r="F175" s="95">
        <v>25400</v>
      </c>
      <c r="G175" s="43">
        <f>F175/E175</f>
        <v>0.4980392156862745</v>
      </c>
      <c r="H175" s="112"/>
    </row>
    <row r="176" spans="1:8" ht="14.25">
      <c r="A176" s="63"/>
      <c r="B176" s="64"/>
      <c r="C176" s="64"/>
      <c r="D176" s="66" t="s">
        <v>58</v>
      </c>
      <c r="E176" s="67"/>
      <c r="F176" s="49"/>
      <c r="G176" s="70"/>
      <c r="H176" s="69"/>
    </row>
    <row r="177" spans="1:8" ht="14.25">
      <c r="A177" s="88"/>
      <c r="B177" s="299"/>
      <c r="C177" s="85"/>
      <c r="D177" s="89" t="s">
        <v>59</v>
      </c>
      <c r="E177" s="90"/>
      <c r="F177" s="90"/>
      <c r="G177" s="109"/>
      <c r="H177" s="69"/>
    </row>
    <row r="178" spans="1:8" ht="15">
      <c r="A178" s="57"/>
      <c r="B178" s="59">
        <v>85214</v>
      </c>
      <c r="C178" s="59"/>
      <c r="D178" s="60" t="s">
        <v>169</v>
      </c>
      <c r="E178" s="82">
        <f>SUM(E179:E184)</f>
        <v>924000</v>
      </c>
      <c r="F178" s="61">
        <f>SUM(F179:F184)</f>
        <v>417000</v>
      </c>
      <c r="G178" s="30">
        <f>F178/E178</f>
        <v>0.4512987012987013</v>
      </c>
      <c r="H178" s="297">
        <f>SUM(H179:H184)</f>
        <v>0</v>
      </c>
    </row>
    <row r="179" spans="1:8" ht="14.25">
      <c r="A179" s="88"/>
      <c r="B179" s="85"/>
      <c r="C179" s="85"/>
      <c r="D179" s="89" t="s">
        <v>170</v>
      </c>
      <c r="E179" s="90"/>
      <c r="F179" s="42"/>
      <c r="G179" s="43"/>
      <c r="H179" s="69"/>
    </row>
    <row r="180" spans="1:8" ht="15">
      <c r="A180" s="110"/>
      <c r="B180" s="189"/>
      <c r="C180" s="189">
        <v>2010</v>
      </c>
      <c r="D180" s="190" t="s">
        <v>57</v>
      </c>
      <c r="E180" s="191">
        <v>401000</v>
      </c>
      <c r="F180" s="95">
        <v>192000</v>
      </c>
      <c r="G180" s="43">
        <f>F180/E180</f>
        <v>0.47880299251870323</v>
      </c>
      <c r="H180" s="68"/>
    </row>
    <row r="181" spans="1:8" ht="14.25">
      <c r="A181" s="63"/>
      <c r="B181" s="64"/>
      <c r="C181" s="64"/>
      <c r="D181" s="66" t="s">
        <v>58</v>
      </c>
      <c r="E181" s="67"/>
      <c r="F181" s="49"/>
      <c r="G181" s="70"/>
      <c r="H181" s="86"/>
    </row>
    <row r="182" spans="1:8" ht="14.25">
      <c r="A182" s="63"/>
      <c r="B182" s="64"/>
      <c r="C182" s="64"/>
      <c r="D182" s="66" t="s">
        <v>59</v>
      </c>
      <c r="E182" s="67"/>
      <c r="F182" s="49"/>
      <c r="G182" s="50"/>
      <c r="H182" s="45"/>
    </row>
    <row r="183" spans="1:8" ht="15">
      <c r="A183" s="63"/>
      <c r="B183" s="64"/>
      <c r="C183" s="64">
        <v>2030</v>
      </c>
      <c r="D183" s="66" t="s">
        <v>171</v>
      </c>
      <c r="E183" s="67">
        <v>523000</v>
      </c>
      <c r="F183" s="49">
        <v>225000</v>
      </c>
      <c r="G183" s="50">
        <f>F183/E183</f>
        <v>0.43021032504780116</v>
      </c>
      <c r="H183" s="68"/>
    </row>
    <row r="184" spans="1:8" ht="14.25">
      <c r="A184" s="88"/>
      <c r="B184" s="64"/>
      <c r="C184" s="85"/>
      <c r="D184" s="66" t="s">
        <v>149</v>
      </c>
      <c r="E184" s="90"/>
      <c r="F184" s="90"/>
      <c r="G184" s="109"/>
      <c r="H184" s="69"/>
    </row>
    <row r="185" spans="1:8" ht="15">
      <c r="A185" s="300"/>
      <c r="B185" s="91">
        <v>85219</v>
      </c>
      <c r="C185" s="278"/>
      <c r="D185" s="239" t="s">
        <v>172</v>
      </c>
      <c r="E185" s="202">
        <f>SUM(E186:E188)</f>
        <v>414600</v>
      </c>
      <c r="F185" s="202">
        <f>SUM(F186:F188)</f>
        <v>222300</v>
      </c>
      <c r="G185" s="30">
        <f>F185/E185</f>
        <v>0.5361794500723589</v>
      </c>
      <c r="H185" s="268">
        <f>SUM(H186:H188)</f>
        <v>0</v>
      </c>
    </row>
    <row r="186" spans="1:8" ht="15">
      <c r="A186" s="39"/>
      <c r="B186" s="40"/>
      <c r="C186" s="117" t="s">
        <v>46</v>
      </c>
      <c r="D186" s="41" t="s">
        <v>47</v>
      </c>
      <c r="E186" s="42">
        <v>12000</v>
      </c>
      <c r="F186" s="301">
        <v>0</v>
      </c>
      <c r="G186" s="43">
        <f>F186/E186</f>
        <v>0</v>
      </c>
      <c r="H186" s="68"/>
    </row>
    <row r="187" spans="1:8" ht="15">
      <c r="A187" s="39"/>
      <c r="B187" s="40"/>
      <c r="C187" s="40">
        <v>2030</v>
      </c>
      <c r="D187" s="41" t="s">
        <v>171</v>
      </c>
      <c r="E187" s="42">
        <v>402600</v>
      </c>
      <c r="F187" s="42">
        <v>222300</v>
      </c>
      <c r="G187" s="43">
        <f>F187/E187</f>
        <v>0.5521609538002981</v>
      </c>
      <c r="H187" s="112"/>
    </row>
    <row r="188" spans="1:8" ht="14.25">
      <c r="A188" s="88"/>
      <c r="B188" s="111"/>
      <c r="C188" s="85"/>
      <c r="D188" s="89" t="s">
        <v>149</v>
      </c>
      <c r="E188" s="90"/>
      <c r="F188" s="95"/>
      <c r="G188" s="43"/>
      <c r="H188" s="69"/>
    </row>
    <row r="189" spans="1:8" ht="15">
      <c r="A189" s="57"/>
      <c r="B189" s="91">
        <v>85228</v>
      </c>
      <c r="C189" s="59"/>
      <c r="D189" s="60" t="s">
        <v>173</v>
      </c>
      <c r="E189" s="82">
        <f>SUM(E190:E195)</f>
        <v>98250</v>
      </c>
      <c r="F189" s="238">
        <f>SUM(F190:F195)</f>
        <v>45829.71</v>
      </c>
      <c r="G189" s="152">
        <f>F189/E189</f>
        <v>0.4664601526717557</v>
      </c>
      <c r="H189" s="268">
        <f>SUM(H190:H195)</f>
        <v>0</v>
      </c>
    </row>
    <row r="190" spans="1:8" ht="15">
      <c r="A190" s="63"/>
      <c r="B190" s="64"/>
      <c r="C190" s="65" t="s">
        <v>174</v>
      </c>
      <c r="D190" s="66" t="s">
        <v>65</v>
      </c>
      <c r="E190" s="67">
        <v>35000</v>
      </c>
      <c r="F190" s="49">
        <v>14313.28</v>
      </c>
      <c r="G190" s="43">
        <f>F190/E190</f>
        <v>0.40895085714285717</v>
      </c>
      <c r="H190" s="68"/>
    </row>
    <row r="191" spans="1:8" ht="15">
      <c r="A191" s="63"/>
      <c r="B191" s="64"/>
      <c r="C191" s="85">
        <v>2010</v>
      </c>
      <c r="D191" s="89" t="s">
        <v>57</v>
      </c>
      <c r="E191" s="90">
        <v>63000</v>
      </c>
      <c r="F191" s="90">
        <v>31400</v>
      </c>
      <c r="G191" s="109">
        <f>F191/E191</f>
        <v>0.4984126984126984</v>
      </c>
      <c r="H191" s="112"/>
    </row>
    <row r="192" spans="1:8" ht="14.25">
      <c r="A192" s="88"/>
      <c r="B192" s="85"/>
      <c r="C192" s="189"/>
      <c r="D192" s="190" t="s">
        <v>58</v>
      </c>
      <c r="E192" s="191"/>
      <c r="F192" s="95"/>
      <c r="G192" s="70"/>
      <c r="H192" s="69"/>
    </row>
    <row r="193" spans="1:8" ht="14.25">
      <c r="A193" s="63"/>
      <c r="B193" s="64"/>
      <c r="C193" s="64"/>
      <c r="D193" s="66" t="s">
        <v>59</v>
      </c>
      <c r="E193" s="67"/>
      <c r="F193" s="49"/>
      <c r="G193" s="43"/>
      <c r="H193" s="69"/>
    </row>
    <row r="194" spans="1:8" ht="15">
      <c r="A194" s="63"/>
      <c r="B194" s="64"/>
      <c r="C194" s="64">
        <v>2360</v>
      </c>
      <c r="D194" s="66" t="s">
        <v>60</v>
      </c>
      <c r="E194" s="67">
        <v>250</v>
      </c>
      <c r="F194" s="49">
        <v>116.43</v>
      </c>
      <c r="G194" s="43">
        <f>F194/E194</f>
        <v>0.46572</v>
      </c>
      <c r="H194" s="112"/>
    </row>
    <row r="195" spans="1:8" ht="14.25">
      <c r="A195" s="63"/>
      <c r="B195" s="64"/>
      <c r="C195" s="64"/>
      <c r="D195" s="66" t="s">
        <v>61</v>
      </c>
      <c r="E195" s="90"/>
      <c r="F195" s="90"/>
      <c r="G195" s="109"/>
      <c r="H195" s="69"/>
    </row>
    <row r="196" spans="1:8" ht="15">
      <c r="A196" s="200"/>
      <c r="B196" s="91">
        <v>85295</v>
      </c>
      <c r="C196" s="91"/>
      <c r="D196" s="239" t="s">
        <v>13</v>
      </c>
      <c r="E196" s="82">
        <f>SUM(E197:E198)</f>
        <v>106200</v>
      </c>
      <c r="F196" s="61">
        <f>SUM(F197:F198)</f>
        <v>90000</v>
      </c>
      <c r="G196" s="83">
        <f>F196/E196</f>
        <v>0.847457627118644</v>
      </c>
      <c r="H196" s="268">
        <f>SUM(H197:H198)</f>
        <v>0</v>
      </c>
    </row>
    <row r="197" spans="1:8" ht="15">
      <c r="A197" s="63"/>
      <c r="B197" s="64"/>
      <c r="C197" s="64">
        <v>2030</v>
      </c>
      <c r="D197" s="66" t="s">
        <v>171</v>
      </c>
      <c r="E197" s="67">
        <v>106200</v>
      </c>
      <c r="F197" s="49">
        <v>90000</v>
      </c>
      <c r="G197" s="50">
        <f>F197/E197</f>
        <v>0.847457627118644</v>
      </c>
      <c r="H197" s="112"/>
    </row>
    <row r="198" spans="1:8" ht="14.25">
      <c r="A198" s="63"/>
      <c r="B198" s="64"/>
      <c r="C198" s="64"/>
      <c r="D198" s="66" t="s">
        <v>149</v>
      </c>
      <c r="E198" s="67"/>
      <c r="F198" s="49"/>
      <c r="G198" s="122"/>
      <c r="H198" s="298"/>
    </row>
    <row r="199" spans="1:8" ht="15">
      <c r="A199" s="72">
        <v>854</v>
      </c>
      <c r="B199" s="52"/>
      <c r="C199" s="52"/>
      <c r="D199" s="53" t="s">
        <v>175</v>
      </c>
      <c r="E199" s="73">
        <f>SUM(E201)</f>
        <v>136689</v>
      </c>
      <c r="F199" s="73">
        <f>SUM(F200)</f>
        <v>136689</v>
      </c>
      <c r="G199" s="127">
        <f>F199/E199</f>
        <v>1</v>
      </c>
      <c r="H199" s="56">
        <f>SUM(H200)</f>
        <v>0</v>
      </c>
    </row>
    <row r="200" spans="1:8" ht="15">
      <c r="A200" s="75"/>
      <c r="B200" s="76">
        <v>85415</v>
      </c>
      <c r="C200" s="76"/>
      <c r="D200" s="77" t="s">
        <v>176</v>
      </c>
      <c r="E200" s="78">
        <f>SUM(E201:E202)</f>
        <v>136689</v>
      </c>
      <c r="F200" s="29">
        <f>SUM(F201:F202)</f>
        <v>136689</v>
      </c>
      <c r="G200" s="116">
        <f>F200/E200</f>
        <v>1</v>
      </c>
      <c r="H200" s="31">
        <f>SUM(H201:H202)</f>
        <v>0</v>
      </c>
    </row>
    <row r="201" spans="1:8" ht="15">
      <c r="A201" s="147"/>
      <c r="B201" s="148"/>
      <c r="C201" s="148">
        <v>2030</v>
      </c>
      <c r="D201" s="149" t="s">
        <v>171</v>
      </c>
      <c r="E201" s="150">
        <v>136689</v>
      </c>
      <c r="F201" s="229">
        <v>136689</v>
      </c>
      <c r="G201" s="70">
        <f>F201/E201</f>
        <v>1</v>
      </c>
      <c r="H201" s="112"/>
    </row>
    <row r="202" spans="1:8" ht="15" thickBot="1">
      <c r="A202" s="302"/>
      <c r="B202" s="303"/>
      <c r="C202" s="303"/>
      <c r="D202" s="304" t="s">
        <v>149</v>
      </c>
      <c r="E202" s="305"/>
      <c r="F202" s="306"/>
      <c r="G202" s="307"/>
      <c r="H202" s="308"/>
    </row>
    <row r="203" spans="1:8" ht="15">
      <c r="A203" s="309">
        <v>900</v>
      </c>
      <c r="B203" s="310"/>
      <c r="C203" s="310"/>
      <c r="D203" s="311" t="s">
        <v>177</v>
      </c>
      <c r="E203" s="312">
        <f>SUM(E204)</f>
        <v>0</v>
      </c>
      <c r="F203" s="312">
        <f>SUM(F204)</f>
        <v>526.91</v>
      </c>
      <c r="G203" s="313"/>
      <c r="H203" s="314">
        <f>SUM(H204)</f>
        <v>0</v>
      </c>
    </row>
    <row r="204" spans="1:8" ht="15">
      <c r="A204" s="75"/>
      <c r="B204" s="76">
        <v>90020</v>
      </c>
      <c r="C204" s="76"/>
      <c r="D204" s="77" t="s">
        <v>178</v>
      </c>
      <c r="E204" s="78">
        <f>SUM(E205:E206)</f>
        <v>0</v>
      </c>
      <c r="F204" s="29">
        <f>SUM(F205:F206)</f>
        <v>526.91</v>
      </c>
      <c r="G204" s="116"/>
      <c r="H204" s="31">
        <f>SUM(H205:H206)</f>
        <v>0</v>
      </c>
    </row>
    <row r="205" spans="1:8" ht="15">
      <c r="A205" s="200"/>
      <c r="B205" s="91"/>
      <c r="C205" s="91"/>
      <c r="D205" s="239" t="s">
        <v>179</v>
      </c>
      <c r="E205" s="238"/>
      <c r="F205" s="242"/>
      <c r="G205" s="152"/>
      <c r="H205" s="68"/>
    </row>
    <row r="206" spans="1:8" ht="15">
      <c r="A206" s="205"/>
      <c r="B206" s="206"/>
      <c r="C206" s="207" t="s">
        <v>180</v>
      </c>
      <c r="D206" s="208" t="s">
        <v>181</v>
      </c>
      <c r="E206" s="209">
        <v>0</v>
      </c>
      <c r="F206" s="121">
        <v>526.91</v>
      </c>
      <c r="G206" s="315"/>
      <c r="H206" s="273"/>
    </row>
    <row r="207" spans="1:8" ht="15">
      <c r="A207" s="72">
        <v>921</v>
      </c>
      <c r="B207" s="52"/>
      <c r="C207" s="52"/>
      <c r="D207" s="53" t="s">
        <v>182</v>
      </c>
      <c r="E207" s="73">
        <f>SUM(E208+E210+E212)</f>
        <v>15000</v>
      </c>
      <c r="F207" s="73">
        <f>SUM(F208+F210+F212)</f>
        <v>9305.2</v>
      </c>
      <c r="G207" s="74">
        <f>F207/E207</f>
        <v>0.6203466666666667</v>
      </c>
      <c r="H207" s="79">
        <f>SUM(H208+H210+H212)</f>
        <v>0</v>
      </c>
    </row>
    <row r="208" spans="1:8" ht="15">
      <c r="A208" s="316"/>
      <c r="B208" s="317">
        <v>92109</v>
      </c>
      <c r="C208" s="317"/>
      <c r="D208" s="318" t="s">
        <v>183</v>
      </c>
      <c r="E208" s="319">
        <f>SUM(E209:E209)</f>
        <v>10000</v>
      </c>
      <c r="F208" s="319">
        <f>SUM(F209:F209)</f>
        <v>3950</v>
      </c>
      <c r="G208" s="83">
        <f>F208/E208</f>
        <v>0.395</v>
      </c>
      <c r="H208" s="320">
        <f>SUM(H209:H209)</f>
        <v>0</v>
      </c>
    </row>
    <row r="209" spans="1:8" ht="15.75" thickBot="1">
      <c r="A209" s="247"/>
      <c r="B209" s="16"/>
      <c r="C209" s="248" t="s">
        <v>174</v>
      </c>
      <c r="D209" s="249" t="s">
        <v>65</v>
      </c>
      <c r="E209" s="250">
        <v>10000</v>
      </c>
      <c r="F209" s="251">
        <v>3950</v>
      </c>
      <c r="G209" s="252">
        <f>F209/E209</f>
        <v>0.395</v>
      </c>
      <c r="H209" s="139"/>
    </row>
    <row r="210" spans="1:8" ht="15">
      <c r="A210" s="321"/>
      <c r="B210" s="322">
        <v>92120</v>
      </c>
      <c r="C210" s="322"/>
      <c r="D210" s="323" t="s">
        <v>184</v>
      </c>
      <c r="E210" s="324">
        <f>SUM(E211:E211)</f>
        <v>0</v>
      </c>
      <c r="F210" s="324">
        <f>SUM(F211:F211)</f>
        <v>2304.2</v>
      </c>
      <c r="G210" s="325"/>
      <c r="H210" s="326">
        <f>SUM(H211:H211)</f>
        <v>0</v>
      </c>
    </row>
    <row r="211" spans="1:8" ht="14.25">
      <c r="A211" s="147"/>
      <c r="B211" s="148"/>
      <c r="C211" s="148" t="s">
        <v>48</v>
      </c>
      <c r="D211" s="190" t="s">
        <v>49</v>
      </c>
      <c r="E211" s="150">
        <v>0</v>
      </c>
      <c r="F211" s="150">
        <v>2304.2</v>
      </c>
      <c r="G211" s="327"/>
      <c r="H211" s="151"/>
    </row>
    <row r="212" spans="1:8" ht="15">
      <c r="A212" s="5"/>
      <c r="B212" s="81">
        <v>92195</v>
      </c>
      <c r="C212" s="81"/>
      <c r="D212" s="236" t="s">
        <v>13</v>
      </c>
      <c r="E212" s="61">
        <f>SUM(E213)</f>
        <v>5000</v>
      </c>
      <c r="F212" s="61">
        <f>SUM(F213)</f>
        <v>3051</v>
      </c>
      <c r="G212" s="83">
        <f>F212/E212</f>
        <v>0.6102</v>
      </c>
      <c r="H212" s="297">
        <f>SUM(H213)</f>
        <v>0</v>
      </c>
    </row>
    <row r="213" spans="1:8" ht="15">
      <c r="A213" s="328"/>
      <c r="B213" s="329"/>
      <c r="C213" s="330" t="s">
        <v>174</v>
      </c>
      <c r="D213" s="331" t="s">
        <v>65</v>
      </c>
      <c r="E213" s="332">
        <v>5000</v>
      </c>
      <c r="F213" s="332">
        <v>3051</v>
      </c>
      <c r="G213" s="333">
        <f>F213/E213</f>
        <v>0.6102</v>
      </c>
      <c r="H213" s="334"/>
    </row>
    <row r="214" spans="1:8" ht="15">
      <c r="A214" s="335">
        <v>926</v>
      </c>
      <c r="B214" s="336"/>
      <c r="C214" s="336"/>
      <c r="D214" s="337" t="s">
        <v>185</v>
      </c>
      <c r="E214" s="338">
        <f>SUM(E215+E222)</f>
        <v>88400</v>
      </c>
      <c r="F214" s="338">
        <f>SUM(F215+F222)</f>
        <v>34201.16</v>
      </c>
      <c r="G214" s="127">
        <f>F214/E214</f>
        <v>0.38689095022624437</v>
      </c>
      <c r="H214" s="339">
        <f>SUM(H215+H222)</f>
        <v>1276.15</v>
      </c>
    </row>
    <row r="215" spans="1:8" ht="15">
      <c r="A215" s="129"/>
      <c r="B215" s="76">
        <v>92604</v>
      </c>
      <c r="C215" s="130"/>
      <c r="D215" s="340" t="s">
        <v>186</v>
      </c>
      <c r="E215" s="78">
        <f>SUM(E216:E221)</f>
        <v>18400</v>
      </c>
      <c r="F215" s="341">
        <f>SUM(F216:F221)</f>
        <v>4201.16</v>
      </c>
      <c r="G215" s="62">
        <f>F215/E215</f>
        <v>0.22832391304347827</v>
      </c>
      <c r="H215" s="31">
        <f>SUM(H216:H221)</f>
        <v>1276.15</v>
      </c>
    </row>
    <row r="216" spans="1:8" ht="14.25">
      <c r="A216" s="88"/>
      <c r="B216" s="85"/>
      <c r="C216" s="96" t="s">
        <v>24</v>
      </c>
      <c r="D216" s="66" t="s">
        <v>187</v>
      </c>
      <c r="E216" s="95">
        <v>5000</v>
      </c>
      <c r="F216" s="67">
        <v>3381.49</v>
      </c>
      <c r="G216" s="43"/>
      <c r="H216" s="86">
        <v>1276.15</v>
      </c>
    </row>
    <row r="217" spans="1:8" ht="14.25">
      <c r="A217" s="269"/>
      <c r="B217" s="85"/>
      <c r="C217" s="111"/>
      <c r="D217" s="66" t="s">
        <v>143</v>
      </c>
      <c r="E217" s="90"/>
      <c r="F217" s="90"/>
      <c r="G217" s="70"/>
      <c r="H217" s="69"/>
    </row>
    <row r="218" spans="1:8" ht="14.25">
      <c r="A218" s="88"/>
      <c r="B218" s="111"/>
      <c r="C218" s="64"/>
      <c r="D218" s="66" t="s">
        <v>144</v>
      </c>
      <c r="E218" s="95"/>
      <c r="F218" s="90"/>
      <c r="G218" s="50"/>
      <c r="H218" s="69"/>
    </row>
    <row r="219" spans="1:8" ht="14.25">
      <c r="A219" s="88"/>
      <c r="B219" s="64"/>
      <c r="C219" s="85"/>
      <c r="D219" s="66" t="s">
        <v>145</v>
      </c>
      <c r="E219" s="67"/>
      <c r="F219" s="95"/>
      <c r="G219" s="50"/>
      <c r="H219" s="86"/>
    </row>
    <row r="220" spans="1:8" ht="15">
      <c r="A220" s="269"/>
      <c r="B220" s="85"/>
      <c r="C220" s="164" t="s">
        <v>174</v>
      </c>
      <c r="D220" s="89" t="s">
        <v>65</v>
      </c>
      <c r="E220" s="67">
        <v>12500</v>
      </c>
      <c r="F220" s="67">
        <v>819.67</v>
      </c>
      <c r="G220" s="50">
        <f>F220/E220</f>
        <v>0.0655736</v>
      </c>
      <c r="H220" s="68"/>
    </row>
    <row r="221" spans="1:8" ht="15">
      <c r="A221" s="88"/>
      <c r="B221" s="85"/>
      <c r="C221" s="96" t="s">
        <v>46</v>
      </c>
      <c r="D221" s="89" t="s">
        <v>47</v>
      </c>
      <c r="E221" s="95">
        <v>900</v>
      </c>
      <c r="F221" s="67">
        <v>0</v>
      </c>
      <c r="G221" s="109">
        <f>F221/E221</f>
        <v>0</v>
      </c>
      <c r="H221" s="68"/>
    </row>
    <row r="222" spans="1:8" ht="15">
      <c r="A222" s="277"/>
      <c r="B222" s="80">
        <v>92695</v>
      </c>
      <c r="C222" s="80"/>
      <c r="D222" s="92" t="s">
        <v>13</v>
      </c>
      <c r="E222" s="238">
        <f>SUM(E223:E224)</f>
        <v>70000</v>
      </c>
      <c r="F222" s="238">
        <f>SUM(F223:F224)</f>
        <v>30000</v>
      </c>
      <c r="G222" s="83">
        <f>F222/E222</f>
        <v>0.42857142857142855</v>
      </c>
      <c r="H222" s="268">
        <f>SUM(H223:H224)</f>
        <v>0</v>
      </c>
    </row>
    <row r="223" spans="1:8" ht="15">
      <c r="A223" s="88"/>
      <c r="B223" s="85"/>
      <c r="C223" s="85">
        <v>2440</v>
      </c>
      <c r="D223" s="89" t="s">
        <v>188</v>
      </c>
      <c r="E223" s="90">
        <v>70000</v>
      </c>
      <c r="F223" s="42">
        <v>30000</v>
      </c>
      <c r="G223" s="43">
        <f>F223/E223</f>
        <v>0.42857142857142855</v>
      </c>
      <c r="H223" s="112"/>
    </row>
    <row r="224" spans="1:8" ht="14.25">
      <c r="A224" s="110"/>
      <c r="B224" s="189"/>
      <c r="C224" s="189"/>
      <c r="D224" s="190" t="s">
        <v>189</v>
      </c>
      <c r="E224" s="191"/>
      <c r="F224" s="95"/>
      <c r="G224" s="192"/>
      <c r="H224" s="298"/>
    </row>
    <row r="225" spans="1:8" ht="15">
      <c r="A225" s="342"/>
      <c r="B225" s="343"/>
      <c r="C225" s="343"/>
      <c r="D225" s="344" t="s">
        <v>190</v>
      </c>
      <c r="E225" s="345">
        <f>SUM(E227-E226)</f>
        <v>41789383</v>
      </c>
      <c r="F225" s="345">
        <f>SUM(F227-F226)</f>
        <v>23122307.650000002</v>
      </c>
      <c r="G225" s="346">
        <f>F225/E225</f>
        <v>0.5533057918084122</v>
      </c>
      <c r="H225" s="334"/>
    </row>
    <row r="226" spans="1:8" ht="15.75" thickBot="1">
      <c r="A226" s="347"/>
      <c r="B226" s="348"/>
      <c r="C226" s="348"/>
      <c r="D226" s="349" t="s">
        <v>191</v>
      </c>
      <c r="E226" s="350">
        <f>SUM(E8+E33+E36+E139)</f>
        <v>1141974</v>
      </c>
      <c r="F226" s="350">
        <f>SUM(F8+F33+F36+F139)</f>
        <v>221623.59</v>
      </c>
      <c r="G226" s="351">
        <f>F226/E226</f>
        <v>0.19407060931334688</v>
      </c>
      <c r="H226" s="352"/>
    </row>
    <row r="227" spans="1:8" ht="15">
      <c r="A227" s="353"/>
      <c r="B227" s="354"/>
      <c r="C227" s="354"/>
      <c r="D227" s="355" t="s">
        <v>192</v>
      </c>
      <c r="E227" s="356">
        <f>SUM(E5+E12+E18+E21+E39+E45+E65+E70+E75+E82+E125+E132+E165+E199+E203+E207+E214)</f>
        <v>42931357</v>
      </c>
      <c r="F227" s="356">
        <f>SUM(F5+F12+F18+F21+F39+F45+F65+F70+F75+F82+F125+F132+F165+F199+F203+F207+F214)</f>
        <v>23343931.240000002</v>
      </c>
      <c r="G227" s="315">
        <f>F227/E227</f>
        <v>0.5437501367590128</v>
      </c>
      <c r="H227" s="357">
        <f>SUM(H5+H12+H18+H21+H39+H45+H65+H70+H75+H82+H125+H132+H165+H199+H203+H207+H214)</f>
        <v>2454212.4</v>
      </c>
    </row>
    <row r="228" spans="1:8" ht="14.25">
      <c r="A228" s="269"/>
      <c r="B228" s="97"/>
      <c r="C228" s="97"/>
      <c r="D228" s="358"/>
      <c r="E228" s="359"/>
      <c r="F228" s="359"/>
      <c r="G228" s="358"/>
      <c r="H228" s="360"/>
    </row>
    <row r="229" spans="1:8" ht="14.25">
      <c r="A229" s="269"/>
      <c r="B229" s="97"/>
      <c r="C229" s="97"/>
      <c r="D229" s="358"/>
      <c r="E229" s="358"/>
      <c r="F229" s="358"/>
      <c r="G229" s="358"/>
      <c r="H229" s="360"/>
    </row>
    <row r="230" spans="1:8" ht="15" thickBot="1">
      <c r="A230" s="361"/>
      <c r="B230" s="362"/>
      <c r="C230" s="362"/>
      <c r="D230" s="363"/>
      <c r="E230" s="363"/>
      <c r="F230" s="363"/>
      <c r="G230" s="363"/>
      <c r="H230" s="364"/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Ząbkowice Ślaskie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Urząd Miejski</cp:lastModifiedBy>
  <dcterms:created xsi:type="dcterms:W3CDTF">2008-08-18T08:20:29Z</dcterms:created>
  <dcterms:modified xsi:type="dcterms:W3CDTF">2008-08-18T08:23:22Z</dcterms:modified>
  <cp:category/>
  <cp:version/>
  <cp:contentType/>
  <cp:contentStatus/>
</cp:coreProperties>
</file>