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535" activeTab="1"/>
  </bookViews>
  <sheets>
    <sheet name="Zał. nr1" sheetId="1" r:id="rId1"/>
    <sheet name="Zał. nr2" sheetId="2" r:id="rId2"/>
    <sheet name="Zał. nr3" sheetId="3" r:id="rId3"/>
    <sheet name="Zał. nr4" sheetId="4" r:id="rId4"/>
    <sheet name="Zał. nr5" sheetId="5" r:id="rId5"/>
    <sheet name="Zał. nr6" sheetId="6" r:id="rId6"/>
    <sheet name="Zał. nr6a" sheetId="7" r:id="rId7"/>
    <sheet name="Zał. nr7" sheetId="8" r:id="rId8"/>
    <sheet name="Zał. nr8" sheetId="9" r:id="rId9"/>
    <sheet name="Zał. nr9" sheetId="10" r:id="rId10"/>
    <sheet name="Zał. nr10" sheetId="11" r:id="rId11"/>
    <sheet name="Zał. nr11" sheetId="12" r:id="rId12"/>
    <sheet name="Zał. nr12" sheetId="13" r:id="rId13"/>
    <sheet name="Zał. nr13" sheetId="14" r:id="rId14"/>
    <sheet name="Zał. nr14" sheetId="15" r:id="rId15"/>
    <sheet name="Zał. nr15" sheetId="16" r:id="rId16"/>
  </sheets>
  <definedNames>
    <definedName name="_xlnm.Print_Area" localSheetId="0">'Zał. nr1'!$A$1:$G$226</definedName>
    <definedName name="_xlnm.Print_Area" localSheetId="10">'Zał. nr10'!$A$1:$D$35</definedName>
    <definedName name="_xlnm.Print_Area" localSheetId="11">'Zał. nr11'!$A$2:$F$10</definedName>
    <definedName name="_xlnm.Print_Area" localSheetId="12">'Zał. nr12'!$A$2:$E$21</definedName>
    <definedName name="_xlnm.Print_Area" localSheetId="13">'Zał. nr13'!$A$1:$K$45</definedName>
    <definedName name="_xlnm.Print_Area" localSheetId="14">'Zał. nr14'!$A$1:$N$34</definedName>
    <definedName name="_xlnm.Print_Area" localSheetId="15">'Zał. nr15'!$A$1:$Q$34</definedName>
    <definedName name="_xlnm.Print_Area" localSheetId="1">'Zał. nr2'!$A$1:$L$359</definedName>
    <definedName name="_xlnm.Print_Area" localSheetId="2">'Zał. nr3'!$A$3:$J$49</definedName>
    <definedName name="_xlnm.Print_Area" localSheetId="3">'Zał. nr4'!$A$1:$F$37</definedName>
    <definedName name="_xlnm.Print_Area" localSheetId="4">'Zał. nr5'!$A$1:$I$36</definedName>
    <definedName name="_xlnm.Print_Area" localSheetId="5">'Zał. nr6'!$A$1:$J$27</definedName>
    <definedName name="_xlnm.Print_Area" localSheetId="6">'Zał. nr6a'!$A$3:$J$14</definedName>
    <definedName name="_xlnm.Print_Area" localSheetId="7">'Zał. nr7'!$A$4:$K$19</definedName>
    <definedName name="_xlnm.Print_Area" localSheetId="8">'Zał. nr8'!$A$1:$G$12</definedName>
    <definedName name="_xlnm.Print_Area" localSheetId="9">'Zał. nr9'!$A$1:$H$28</definedName>
  </definedNames>
  <calcPr fullCalcOnLoad="1"/>
</workbook>
</file>

<file path=xl/sharedStrings.xml><?xml version="1.0" encoding="utf-8"?>
<sst xmlns="http://schemas.openxmlformats.org/spreadsheetml/2006/main" count="1326" uniqueCount="703">
  <si>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</si>
  <si>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</si>
  <si>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</si>
  <si>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</si>
  <si>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</si>
  <si>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</si>
  <si>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</si>
  <si>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</si>
  <si>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</si>
  <si>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</si>
  <si>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</si>
  <si>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</si>
  <si>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</si>
  <si>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</si>
  <si>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</si>
  <si>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</si>
  <si>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</si>
  <si>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</si>
  <si>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</si>
  <si>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</si>
  <si>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Kredyty</t>
  </si>
  <si>
    <t>6.</t>
  </si>
  <si>
    <t>7.</t>
  </si>
  <si>
    <t>Przychody ogółem:</t>
  </si>
  <si>
    <t>§ 952</t>
  </si>
  <si>
    <t>8.</t>
  </si>
  <si>
    <t>Spłaty pożyczek</t>
  </si>
  <si>
    <t>§ 992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</si>
  <si>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</si>
  <si>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</si>
  <si>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</si>
  <si>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</si>
  <si>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</si>
  <si>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</si>
  <si>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</si>
  <si>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</si>
  <si>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</si>
  <si>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</si>
  <si>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</si>
  <si>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x</t>
  </si>
  <si>
    <t>Spłaty kredytów</t>
  </si>
  <si>
    <t>w  złotych</t>
  </si>
  <si>
    <t>2008 r.</t>
  </si>
  <si>
    <t>Dochody i wydatki związane z realizacją zadań z zakresu administracji rządowej i innych zadań zleconych odrębnymi ustawami w 2007 r.</t>
  </si>
  <si>
    <t>2009 r.</t>
  </si>
  <si>
    <t>Lp.</t>
  </si>
  <si>
    <t>Plan
2007 r.</t>
  </si>
  <si>
    <t>Klasyfikacja
§</t>
  </si>
  <si>
    <t>Kwota
2007 r.</t>
  </si>
  <si>
    <t>Stan środków obrotowych na początek roku</t>
  </si>
  <si>
    <t>Stan środków obrotowych na koniec roku</t>
  </si>
  <si>
    <t>B. Środki i dotacje otrzymane od innych jst oraz innych jednostek zaliczanych do sektora finansów publicznych</t>
  </si>
  <si>
    <t xml:space="preserve">C. Inne źródła </t>
  </si>
  <si>
    <t>2007 r.</t>
  </si>
  <si>
    <t>Przychody i rozchody budżetu w 2007 r.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</si>
  <si>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</si>
  <si>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</si>
  <si>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</si>
  <si>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</si>
  <si>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</si>
  <si>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</si>
  <si>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</si>
  <si>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</si>
  <si>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</si>
  <si>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</si>
  <si>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</si>
  <si>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</si>
  <si>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</si>
  <si>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</si>
  <si>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</si>
  <si>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</si>
  <si>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</si>
  <si>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</si>
  <si>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</si>
  <si>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</si>
  <si>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</si>
  <si>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</si>
  <si>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</si>
  <si>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</si>
  <si>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</si>
  <si>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2.1</t>
  </si>
  <si>
    <t>2.2</t>
  </si>
  <si>
    <t>* wydatki obejmują wydatki bieżące i majątkowe (dotyczące inwestycji rocznych i ujętych w wieloletnim programie inwestycyjnym)</t>
  </si>
  <si>
    <t>Dotacje</t>
  </si>
  <si>
    <t>Wydatki
z tytułu poręczeń
i gwarancji</t>
  </si>
  <si>
    <t>Wynagro-
dzenia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</si>
  <si>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</si>
  <si>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</si>
  <si>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</si>
  <si>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</si>
  <si>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</si>
  <si>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</si>
  <si>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</si>
  <si>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</si>
  <si>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</si>
  <si>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</si>
  <si>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</si>
  <si>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</si>
  <si>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Wydatki
bieżące</t>
  </si>
  <si>
    <t>Wydatki
majątkowe</t>
  </si>
  <si>
    <t>Dotacje
ogółem</t>
  </si>
  <si>
    <t>Dochody ogółem</t>
  </si>
  <si>
    <t>kredyty
i pożyczki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</si>
  <si>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</si>
  <si>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</si>
  <si>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</si>
  <si>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</si>
  <si>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</si>
  <si>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</si>
  <si>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</si>
  <si>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</si>
  <si>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</si>
  <si>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</si>
  <si>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</si>
  <si>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</si>
  <si>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</si>
  <si>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</si>
  <si>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</si>
  <si>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</si>
  <si>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</si>
  <si>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</si>
  <si>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</si>
  <si>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</si>
  <si>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z tego: 2007 r.</t>
  </si>
  <si>
    <t>Wydatki
ogółem
(6+10)</t>
  </si>
  <si>
    <t>świadczenia społeczne</t>
  </si>
  <si>
    <t>Dochody własne jednostek budżetowych</t>
  </si>
  <si>
    <t>na inwestycje</t>
  </si>
  <si>
    <t>§ 265</t>
  </si>
  <si>
    <t>Rozliczenia
z budżetem
z tytułu wpłat nadwyżek środków za 2006 r.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</si>
  <si>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</si>
  <si>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</si>
  <si>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</si>
  <si>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</si>
  <si>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</si>
  <si>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</si>
  <si>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</si>
  <si>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</si>
  <si>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</si>
  <si>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</si>
  <si>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</si>
  <si>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</si>
  <si>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</si>
  <si>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</si>
  <si>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</si>
  <si>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</si>
  <si>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</si>
  <si>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</si>
  <si>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</si>
  <si>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</si>
  <si>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</si>
  <si>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</si>
  <si>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</si>
  <si>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</si>
  <si>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</si>
  <si>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</si>
  <si>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</si>
  <si>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</si>
  <si>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</si>
  <si>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</si>
  <si>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</si>
  <si>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</si>
  <si>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z tego źródła finansowania</t>
  </si>
  <si>
    <t>Klasyfikacja (dział, rozdział,
paragraf)</t>
  </si>
  <si>
    <t>(* kol. 3 do wykorzystania fakultatywnego)</t>
  </si>
  <si>
    <t>Plan
na 2007 r.
(6+12)</t>
  </si>
  <si>
    <t>Pochodne od 
wynagro-dzeń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</si>
  <si>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</si>
  <si>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</si>
  <si>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i wydatki związane z realizacją zadań z zakresu administracji rządowej wykonywanych na podstawie porozumień z organami administracji rządowej w 2007 r.</t>
  </si>
  <si>
    <t>zagraniczne</t>
  </si>
  <si>
    <t>O10</t>
  </si>
  <si>
    <t>ROLNICTWO I ŁOWIECTWO</t>
  </si>
  <si>
    <t>O1095</t>
  </si>
  <si>
    <t>Pozostała działalność</t>
  </si>
  <si>
    <t>O870</t>
  </si>
  <si>
    <t>Wpływy ze sprzedaży składników majątkowych</t>
  </si>
  <si>
    <t>O20</t>
  </si>
  <si>
    <t>LEŚNICTWO</t>
  </si>
  <si>
    <t>O2001</t>
  </si>
  <si>
    <t>Gospodarka leśna</t>
  </si>
  <si>
    <t>O750</t>
  </si>
  <si>
    <t xml:space="preserve">Dochody z najmu i dzierżawy składników majątkowych Skarbu </t>
  </si>
  <si>
    <t>Państwa, jednostek samorządu terytorialnego lub innych</t>
  </si>
  <si>
    <t xml:space="preserve">jednostek zaliczanych do sektora fiunansów publicznych oraz </t>
  </si>
  <si>
    <t>innych umów o podobnych charakterze</t>
  </si>
  <si>
    <t>TRANSPORT I ŁĄCZNOŚĆ</t>
  </si>
  <si>
    <t>Drogi publiczne gminne</t>
  </si>
  <si>
    <t>O690</t>
  </si>
  <si>
    <t>GOSPODARKA MIESZKANIOWA</t>
  </si>
  <si>
    <t>Gospodarka gruntami i nieruchomościami</t>
  </si>
  <si>
    <t>O470</t>
  </si>
  <si>
    <t xml:space="preserve">Wpływy z opłat za zarząd, użytkowanie i użytkowanie </t>
  </si>
  <si>
    <t>jednostek samorządu terytorialnego lub innych jednostek</t>
  </si>
  <si>
    <t>zaliczanych do sektora finansów publicznych oraz innych</t>
  </si>
  <si>
    <t>umów o podobnym charakterze</t>
  </si>
  <si>
    <t>O760</t>
  </si>
  <si>
    <t>Dochody z najmu i dzierżawy składników majątkowych Skarbu Państwa</t>
  </si>
  <si>
    <t>Wpływy z tytułu przekształcenia prawa użytkowania wieczystego</t>
  </si>
  <si>
    <t>przysługującego osobom fizycznym w prawo własności</t>
  </si>
  <si>
    <t>O920</t>
  </si>
  <si>
    <t>Pozostałe odsetki</t>
  </si>
  <si>
    <t>DZIAŁALNOŚĆ USŁUGOWA</t>
  </si>
  <si>
    <t>Cmentarze</t>
  </si>
  <si>
    <t>Wpływy z różnych opłat</t>
  </si>
  <si>
    <t>ADMINISTRACJA PUBLICZNA</t>
  </si>
  <si>
    <t>Urzędy wojewódzkie</t>
  </si>
  <si>
    <t>Dochody jst związane z realizacją zadań z zakresu administracji</t>
  </si>
  <si>
    <t>rządowej</t>
  </si>
  <si>
    <t>Urzędy gmin</t>
  </si>
  <si>
    <t>O840</t>
  </si>
  <si>
    <t>O970</t>
  </si>
  <si>
    <t>Wpływy z różnych dochodów</t>
  </si>
  <si>
    <t>URZĘDY NACZELNYCH ORGANÓW WŁADZY</t>
  </si>
  <si>
    <t>Urzędy naczelnych organów władzy</t>
  </si>
  <si>
    <t>OBRONA NARODOWA</t>
  </si>
  <si>
    <t>Pozostałe wydatki obronne</t>
  </si>
  <si>
    <t>BEZPIECZEŃSTWO PUBLICZNE I OCHRONA P/POŻAROWA</t>
  </si>
  <si>
    <t>Obrona cywilna</t>
  </si>
  <si>
    <t>Straż miejska</t>
  </si>
  <si>
    <t>O570</t>
  </si>
  <si>
    <t>Grzywny, mandaty i inne kary pieniężne</t>
  </si>
  <si>
    <t>DOCHODY OD OSÓB PRAWNYCH, OD OSÓB FIZYCZNYCH I OD</t>
  </si>
  <si>
    <t>INNYCH JEDNOSTEK NIEPOSIADAJĄCYCH OSOBOWOŚCI</t>
  </si>
  <si>
    <t>PRAWNEJ ORAZ WYDATKI ZWIĄZANE Z ICH POBOREM</t>
  </si>
  <si>
    <t>Wpływy z podatku dochodowego od osób fizycznych</t>
  </si>
  <si>
    <t>O350</t>
  </si>
  <si>
    <t>Podatek od działalności gospodarczej osób fizycznych opłacany</t>
  </si>
  <si>
    <t>w formie karty podatkowej</t>
  </si>
  <si>
    <t>O910</t>
  </si>
  <si>
    <t>Odsetki od nieterminowych wpłat</t>
  </si>
  <si>
    <t>Wpływy z podatku rolnego, leśnego, od czynności cywilnoprawnych</t>
  </si>
  <si>
    <t>podatków i opłat lokalnych od osób prawnych i innych jednostek</t>
  </si>
  <si>
    <t>organizacyjnych</t>
  </si>
  <si>
    <t>O310</t>
  </si>
  <si>
    <t>Podatek od nieruchomości</t>
  </si>
  <si>
    <t>O320</t>
  </si>
  <si>
    <t>Podatek rolny</t>
  </si>
  <si>
    <t>O330</t>
  </si>
  <si>
    <t>Podatek leśny</t>
  </si>
  <si>
    <t>O340</t>
  </si>
  <si>
    <t>Podatek od środków transportowych</t>
  </si>
  <si>
    <t>O500</t>
  </si>
  <si>
    <t>Podatek od czynności cywilnoprawnych</t>
  </si>
  <si>
    <t>Rekompensatry z tytułu utraconych dochodów</t>
  </si>
  <si>
    <t>Wpływy z podatku rolnego, leśnego, podatku od spadku i darowizn,</t>
  </si>
  <si>
    <t>podatku od czynności cywilnoprawnych oraz podatków i opłat</t>
  </si>
  <si>
    <t>lokalnych od osób fizycznych</t>
  </si>
  <si>
    <t>O360</t>
  </si>
  <si>
    <t>Podatek od spadków i darowizn</t>
  </si>
  <si>
    <t>O370</t>
  </si>
  <si>
    <t>Podatek od posiadania psów</t>
  </si>
  <si>
    <t>O430</t>
  </si>
  <si>
    <t>Wpływy z opłaty targowej</t>
  </si>
  <si>
    <t>Wpływy z innych opłat stanowiących dochody jst na podstawie ustaw</t>
  </si>
  <si>
    <t>O410</t>
  </si>
  <si>
    <t>Wpływy z opłaty skarbowej</t>
  </si>
  <si>
    <t>O460</t>
  </si>
  <si>
    <t>Wpływy z opłaty eksploatacyjnej</t>
  </si>
  <si>
    <t>O480</t>
  </si>
  <si>
    <t>Wpływy z opłat  za zezwolenia na sprzedaż alkoholu</t>
  </si>
  <si>
    <t>O590</t>
  </si>
  <si>
    <t>Wpływy  z opłat za koncesje i licencje</t>
  </si>
  <si>
    <t>OO10</t>
  </si>
  <si>
    <t>Podatek dochodowy od osób fizycznych</t>
  </si>
  <si>
    <t>OO20</t>
  </si>
  <si>
    <t>RÓŻNE ROZLICZENIA</t>
  </si>
  <si>
    <t>Podatek dochodowy od osób prawnych</t>
  </si>
  <si>
    <t>Część oświatowa subwencji ogólnej</t>
  </si>
  <si>
    <t>Subwencje ogólne z budżetu państwa</t>
  </si>
  <si>
    <t>Część równoważąca subwencji ogolnej</t>
  </si>
  <si>
    <t>OŚWIATA I WYCHOWANIE</t>
  </si>
  <si>
    <t>Szkoły Podstawowe</t>
  </si>
  <si>
    <t>Przedszkola</t>
  </si>
  <si>
    <t>Gimnazja</t>
  </si>
  <si>
    <t>Dowożenie uczniów</t>
  </si>
  <si>
    <t>POMOC SPOŁECZNA</t>
  </si>
  <si>
    <t>O830</t>
  </si>
  <si>
    <t>Wpływy z usług</t>
  </si>
  <si>
    <t>Składki na ubezpieczenia zdrowotne opłacane za osoby pobierające</t>
  </si>
  <si>
    <t>niektóre świadczenia z pomocy społecznej oraz niektóre świadczenia</t>
  </si>
  <si>
    <t>rodzinne</t>
  </si>
  <si>
    <t>Zasiłki i pomoc w naturze oraz składki na ubezpieczenia</t>
  </si>
  <si>
    <t>emerytalne i rentowe</t>
  </si>
  <si>
    <t>Dotace celowe otrzymane z budżetu państwa na realizację</t>
  </si>
  <si>
    <t>własnych zadań biezących gmin</t>
  </si>
  <si>
    <t>Ośrodki pomocy społecznej</t>
  </si>
  <si>
    <t>Usługi opiekuńcze i specjalistyczne usługi opiekuńcze</t>
  </si>
  <si>
    <t>KULTURA I OCHRONA DZIEDZICTWA NARODOWEGO</t>
  </si>
  <si>
    <t>Domy i ośrodki kultury, świetlice i kluby</t>
  </si>
  <si>
    <t>KULTURA FIZYCZNA I SPORT</t>
  </si>
  <si>
    <t>Instytucje kultury fizycznej</t>
  </si>
  <si>
    <t>O1010</t>
  </si>
  <si>
    <t>Infrastruktura wodociągowa i sanitacyjna wsi</t>
  </si>
  <si>
    <t>O1030</t>
  </si>
  <si>
    <t>Izby rolnicze</t>
  </si>
  <si>
    <t>Zakłady gospodarki mieszkaniowej</t>
  </si>
  <si>
    <t>Towarzystwa Budownictwa Społecznego</t>
  </si>
  <si>
    <t>Plany zagospodarowania przestrzennego</t>
  </si>
  <si>
    <t>Opracowania geodezyjne i kartograficzne</t>
  </si>
  <si>
    <t>Rady gmin</t>
  </si>
  <si>
    <t>Działalność informacyjna i kulturalna prowadzona za granicą</t>
  </si>
  <si>
    <t>Promocja jednostek samorzadu terytorialnego</t>
  </si>
  <si>
    <t>URZĘDY NACZELNYCH ORGANÓW WŁADZY PAŃSTWOWEJ</t>
  </si>
  <si>
    <t>Urzędy naczelnych organów władzy państwowej</t>
  </si>
  <si>
    <t>Ochotnicze straże pożarne</t>
  </si>
  <si>
    <t>OBSŁUGA DŁUGU PUBLICZNEGO</t>
  </si>
  <si>
    <t>Obsługa papierów wartościowych, kredytów i pozyczek</t>
  </si>
  <si>
    <t>Rozliczenie z tytułu poręczeń i gwarancji</t>
  </si>
  <si>
    <t>Rezerwy ogólne i celowe</t>
  </si>
  <si>
    <t>Szkoły podstawowe</t>
  </si>
  <si>
    <t>Oddziały przedszkolne przy szkołach podstawowych</t>
  </si>
  <si>
    <t>Dowożenie uczniów do szkół</t>
  </si>
  <si>
    <t>Placówki dokształcania i doskonalenia nauczycieli</t>
  </si>
  <si>
    <t>OCHRONA ZDROWIA</t>
  </si>
  <si>
    <t>Przeciwdziałanie alkoholizmowi</t>
  </si>
  <si>
    <t>Domy pomocy społecznej</t>
  </si>
  <si>
    <t>Dodatki mieszkaniowe</t>
  </si>
  <si>
    <t>EDUKACYJNA OPIEKA WYCHOWAWCZA</t>
  </si>
  <si>
    <t>Świetlice szkolne</t>
  </si>
  <si>
    <t>Kolonie i obozy oraz inne formy wypoczynku dzieci i młodzieży szkolnej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</si>
  <si>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</si>
  <si>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</si>
  <si>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</si>
  <si>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</si>
  <si>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</si>
  <si>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>Utrzymanie zieleni</t>
  </si>
  <si>
    <t>Oświetlenie ulic, placów i dróg</t>
  </si>
  <si>
    <t>Biblioteki</t>
  </si>
  <si>
    <t>Ochrona i konserwacja zabytków</t>
  </si>
  <si>
    <t>Obiekty sportowe</t>
  </si>
  <si>
    <t>Zadania w zakresie kultury fizycznej i sportu</t>
  </si>
  <si>
    <t>wydatki inwestycyjne jednostek budżetowych</t>
  </si>
  <si>
    <t>wpłaty gmin na rzecz izb rolniczych w wysokości 2% uzyskanych wpływów z podatku rolnego</t>
  </si>
  <si>
    <t>zakup materialów i wyposażenia</t>
  </si>
  <si>
    <t>zakup usług remontowych</t>
  </si>
  <si>
    <t>zakup usług pozostałych</t>
  </si>
  <si>
    <t>dotacje przedmiotowe z budżetu dla zakładu budżetowego</t>
  </si>
  <si>
    <t>składki na ubezpieczenia społeczne</t>
  </si>
  <si>
    <t>składki na Fundusz Pracy</t>
  </si>
  <si>
    <t>wynagrodzenia bezosobowe</t>
  </si>
  <si>
    <t>zakup energii</t>
  </si>
  <si>
    <t>opłaty na rzecz budżetów jst</t>
  </si>
  <si>
    <t>wydatki na zakup i objęcie akcji oraz wniesienie wkładów do społek prawa handlowego</t>
  </si>
  <si>
    <t>wynagrodzenia osobowe pracowników</t>
  </si>
  <si>
    <t>dodatkowe wynagrodzenie roczne</t>
  </si>
  <si>
    <t>odpisy na Zakładowy Fundusz Świadczeń Socjalnych</t>
  </si>
  <si>
    <t>różne wydatki na rzecz osób fizycznych</t>
  </si>
  <si>
    <t>składki na PFRON</t>
  </si>
  <si>
    <t>podróże służbowe krajowe</t>
  </si>
  <si>
    <t>podróże służbowe zagraniczne</t>
  </si>
  <si>
    <t>różne opłaty i składki</t>
  </si>
  <si>
    <t>wydatki na zakupy inwestycyjned</t>
  </si>
  <si>
    <t>nagrody i wydatki osobowe niezaliczone do wynagodzeń</t>
  </si>
  <si>
    <t>odsetki i dyskonto od krajowych skarbowych papierów wartościowych oraz pożyczek i kredytów</t>
  </si>
  <si>
    <t>RÓZNE ROZLICZENIA</t>
  </si>
  <si>
    <t xml:space="preserve">rezerwy              </t>
  </si>
  <si>
    <t>zakup pomocy naukowych</t>
  </si>
  <si>
    <t>rózne opłaty i składki</t>
  </si>
  <si>
    <t>dfodatkowe wynagrodzenie roczne</t>
  </si>
  <si>
    <t>zakup usług przez jednostki samorzadu terytorialnego od innych jednoostek samorządu terytorialnego</t>
  </si>
  <si>
    <t>Świadczenia rodzinne, zaliczka alimentacyjna oraz składki na ubezpieczenia emerytalne i rentowe</t>
  </si>
  <si>
    <t>świdczenia rodzinne</t>
  </si>
  <si>
    <t>Składki na ubezpiecznia zdrowotne opłacane za osoby pobierające niektóre świadczenia z pomocy społecznej oraz niektóre świadczenia rodzinne</t>
  </si>
  <si>
    <t>składki na ubezpiecznia zdrowotne</t>
  </si>
  <si>
    <t>Świadczenia społeczne</t>
  </si>
  <si>
    <t>Zasiłki i pomoc w naturze</t>
  </si>
  <si>
    <t>podatek od nieruchomości</t>
  </si>
  <si>
    <t>stypendia dla uczniów</t>
  </si>
  <si>
    <t>dotacja podmiotowa z budżetu dla samorządowej instytucji kultury</t>
  </si>
  <si>
    <t xml:space="preserve">wydatki inwestycyjne jednostek budżetowych </t>
  </si>
  <si>
    <t>składki na ubezpiecznia społeczne</t>
  </si>
  <si>
    <t>zakup usług zdrowotnych</t>
  </si>
  <si>
    <t xml:space="preserve"> opłaty za usługi internetowe</t>
  </si>
  <si>
    <t>dotacja celowa na finansowanie zadań zleconych do realizacji stowarzyszeniom</t>
  </si>
  <si>
    <t>wypłaty z tytułu poręczeń i gwarancji</t>
  </si>
  <si>
    <t>szkolenia pracowników</t>
  </si>
  <si>
    <t>zakup materiałów papier. do sprzętu drukar.</t>
  </si>
  <si>
    <t>Wpłaty na Państwowy Fundusz Rehabilitacji Osób Niepełnosprawnych</t>
  </si>
  <si>
    <t>zap materiałów i wyposażenia</t>
  </si>
  <si>
    <t>9.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</si>
  <si>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</si>
  <si>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</si>
  <si>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</si>
  <si>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</si>
  <si>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</si>
  <si>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</si>
  <si>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</si>
  <si>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</si>
  <si>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</si>
  <si>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</si>
  <si>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</si>
  <si>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 Modernizacja kompleksu
boisk sportowych
przy OSiR
2007-2009</t>
  </si>
  <si>
    <t>Zarząd Budynków Komunalnych</t>
  </si>
  <si>
    <t>Udziały gmin w podatkach stanowiacych dochód budżetu państwa</t>
  </si>
  <si>
    <t>zakup materiałów i wyposażenia</t>
  </si>
  <si>
    <t>921-92120-</t>
  </si>
  <si>
    <t>921, 92120,</t>
  </si>
  <si>
    <t>1.2.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</si>
  <si>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</si>
  <si>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</si>
  <si>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</si>
  <si>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</si>
  <si>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zakup usług dostępu do sieci Internet</t>
  </si>
  <si>
    <t>zakup materiałów papierniczych do sprzętu drukarskiego i urządzeń kserograficznych</t>
  </si>
  <si>
    <t>zakup akcesoriów komputerowych, w tym programów i licencji</t>
  </si>
  <si>
    <t>opłaty z tytułu zakupu usług telekomunikacyjnych  telefonii stacjonarnej</t>
  </si>
  <si>
    <t>zakup akcesoriów komputerowych , w tym programów i licencji</t>
  </si>
  <si>
    <t>zakup materiasłów papierniczych do sprzętu drukarskiego i urządzeń kserograficznych</t>
  </si>
  <si>
    <t>podróże służbowek krajowe</t>
  </si>
  <si>
    <t>wpłaty gmin i powiatów na rzecz innych jednostek samorządu terytorialnego oraz związków gmin lub powiatów</t>
  </si>
  <si>
    <t>wydatki na zakupy inwestycyjne jednostek budżetowych</t>
  </si>
  <si>
    <t>Urządzanie i utrzymywanie terenów zieleni, zadrzewień, zakrzewień oraz parków, w tym:</t>
  </si>
  <si>
    <t xml:space="preserve">1. </t>
  </si>
  <si>
    <t>Realizacja przedsięwzięć związanych z gospodarką odpadami, w tym:</t>
  </si>
  <si>
    <t xml:space="preserve"> Realizacja przedsięwzięć związanych z gospodarką ściekową, w tym:</t>
  </si>
  <si>
    <t>WYDATKI BIEŻĄCE</t>
  </si>
  <si>
    <t>WYDATKI MAJĄTKOWE</t>
  </si>
  <si>
    <t xml:space="preserve">Edukacja ekologina oraz propagowanie działań proekologicznych </t>
  </si>
  <si>
    <t>i zasady zrównoważonego rozwoju, w tym:</t>
  </si>
  <si>
    <t>wieczyste nieruchomości</t>
  </si>
  <si>
    <t>dotacje celowe otrzymane z budżetu państwa na realizację zadań</t>
  </si>
  <si>
    <t>bieżących  z zakresu administracji rządowej oraz innych zadań</t>
  </si>
  <si>
    <t>zleconych gminie ustawami</t>
  </si>
  <si>
    <t>rządowej oraz innych zadań zleconych ustawami</t>
  </si>
  <si>
    <t>wpływy ze sprzedaży wyrobów</t>
  </si>
  <si>
    <t>wpływy z usług</t>
  </si>
  <si>
    <t>Ochrona zabytków i opieka nad zabytkami</t>
  </si>
  <si>
    <t xml:space="preserve">Świadczenia rodzinne, zaliczka alimentacyjna oraz składki </t>
  </si>
  <si>
    <t>na ubezpieczenia emerytalne i rentowe z ubezpieczenia społecznego</t>
  </si>
  <si>
    <t xml:space="preserve">Ogółem </t>
  </si>
  <si>
    <t>Wpływy z róznych dochodów</t>
  </si>
  <si>
    <t>Dochody budżetu miasta i gminy na 2007 r.</t>
  </si>
  <si>
    <t>Wydatki budżetu miasta i gminy na  2007 r.</t>
  </si>
  <si>
    <t>§ 6058</t>
  </si>
  <si>
    <t>§ 6059</t>
  </si>
  <si>
    <t>Program: Zintegrowany Program Operacyjny Rozwoju Regionalnego. Priorytet 3 - Rozwój lokalny. Działanie 3.2. Obszary podlegające restrukturyzacji.  Remont Izby Pamiątek Regionalnych</t>
  </si>
  <si>
    <t>Dochody od osób prawnych, od osób fizycznych i od innych jednostek oraz wydatki związane z ich poborem</t>
  </si>
  <si>
    <t>Pobór podatków, opłat i niepodatkowych należności budżetowych</t>
  </si>
  <si>
    <t>wyn agrodzenia agencyjno-prowizyjne</t>
  </si>
  <si>
    <t>zakupy inwestycyjne jednostek budżetowych</t>
  </si>
  <si>
    <t>koszty postępowania sądowego i prokuratorskie</t>
  </si>
  <si>
    <t>1. Prowadzenie Centrum Terapeutycznego profilaktyki alkoholowej i innych</t>
  </si>
  <si>
    <t>2. Prowadzenie Świetlcy Środowiskowej na ul. Staszica 16 dla dzieci</t>
  </si>
  <si>
    <t>Ząbkowice Śląskie</t>
  </si>
  <si>
    <t>Razem</t>
  </si>
  <si>
    <t>inwestycji i zakupów inwestycyjnych własnych gmin</t>
  </si>
  <si>
    <t>Dotacje celowe otrzymane z budżetu państwa na realizację</t>
  </si>
  <si>
    <t>Dotacje celowe otrzymane z budżetu państwa na realizację zadań</t>
  </si>
  <si>
    <t>rok budżetowy 2007 (7+8+9+10)</t>
  </si>
  <si>
    <t xml:space="preserve">Upowszechnianie kultury fizycznej na terenie miasta i gminy </t>
  </si>
  <si>
    <t>Razem:</t>
  </si>
  <si>
    <t>Program: Zintegrowany Program Operacyjny Rozwoju Regionalnego. Priorytet: 3 - Rozwój lokalny. Działanie 3.2. Obszary podlegające restrukturyzacji.  Remont konserwatorski Krzywej Wieży</t>
  </si>
  <si>
    <t xml:space="preserve">2. </t>
  </si>
  <si>
    <t xml:space="preserve">3. </t>
  </si>
  <si>
    <t>Spłata kredytu inwestycyjnego zaciągniętego w banku BISE O/Wałbrzych w wysokości 2 500 000 zł</t>
  </si>
  <si>
    <t>pn. Adaptacja pomieszczeń pokoszarowych na potrzeby Gimnazjum Publicznego nr 1 - II etap</t>
  </si>
  <si>
    <t xml:space="preserve">Spłata kredytu zaciągniętego w Banku  Spółdzielczym w Ząbkowicach Śl. w wysokości 1 427 093,67 zł </t>
  </si>
  <si>
    <t xml:space="preserve">Spłata kredytu zaciągniętego w Kredyt Bank we Wrocławiu w wysokości 1 619 352,98 zł (umowa </t>
  </si>
  <si>
    <t>Spłata kredytu zaciągniętego w Nordea Bank w Gdyni w wysokości 817 614,54 zł (umowa nr BKI-PLN-</t>
  </si>
  <si>
    <t xml:space="preserve">Środki pochodzące z budżetu Unii Europejskiej przeznaczone na </t>
  </si>
  <si>
    <t>finansowanie programów i projektów realizowanych przez</t>
  </si>
  <si>
    <t>jednostki sektora finansów publicznych</t>
  </si>
  <si>
    <t>Ząbkowicki Ośrodek Kultury</t>
  </si>
  <si>
    <t>Biblioteka Miasta i Gminy</t>
  </si>
  <si>
    <t>Dotacje podmiotowe w 2007 r.</t>
  </si>
  <si>
    <t>Plan przychodów i wydatków zakładów budżetowych</t>
  </si>
  <si>
    <t xml:space="preserve">  na 2007 r.</t>
  </si>
  <si>
    <t>dotacje
z budżetu</t>
  </si>
  <si>
    <t>w tym wpłata do budżetu</t>
  </si>
  <si>
    <t>w tym  wynagrodzenia</t>
  </si>
  <si>
    <t xml:space="preserve">Plan </t>
  </si>
  <si>
    <t xml:space="preserve">  dochodów i wydatków dochodów własnych jednostek budżetowych na 2007 r.</t>
  </si>
  <si>
    <t>Stan środków pieniężnych na początek roku</t>
  </si>
  <si>
    <t>Dochody</t>
  </si>
  <si>
    <t>Stan środków pieniężnych na koniec roku</t>
  </si>
  <si>
    <t>źródła dochodów</t>
  </si>
  <si>
    <t>L.p.</t>
  </si>
  <si>
    <t>Limity wydatków na wieloletnie programy inwestycyjne w latach 2007-2009</t>
  </si>
  <si>
    <t>6:5 %</t>
  </si>
  <si>
    <t>Dotacje celowe otrzymane z budżetu państwa na inwestycje i zakupy</t>
  </si>
  <si>
    <t>inwestycyjne z zakresu administracji rządowej oraz innych zadań</t>
  </si>
  <si>
    <t>zleconych gminom ustawami</t>
  </si>
  <si>
    <t>wpływy z różnych dochodów</t>
  </si>
  <si>
    <t>Usuwanie skutków klęsk żywiołowych</t>
  </si>
  <si>
    <t>Dotacje celowe przekazane z budżetu państwa na realizację</t>
  </si>
  <si>
    <t>zadań bieżących z zakresu administracji rządowej oraz</t>
  </si>
  <si>
    <t>innych zadań zleconych gminie ustawami</t>
  </si>
  <si>
    <t>Urzędy naczelnych organów władzy państwowej, kontroli</t>
  </si>
  <si>
    <t>i ochrony prawa oraz sądownictwa</t>
  </si>
  <si>
    <t>Dochody, które podlegają przekazaniu do budżetu państwa</t>
  </si>
  <si>
    <t>a związane są z realizacją zadań z zakresu administracji rządowej</t>
  </si>
  <si>
    <t>Paragraf</t>
  </si>
  <si>
    <t>Remonty budynków</t>
  </si>
  <si>
    <t>dochody z najmu i dzierżawy</t>
  </si>
  <si>
    <t>Przedszkola publiczne</t>
  </si>
  <si>
    <t>Gimnazja publiczne</t>
  </si>
  <si>
    <t>odpłatność za wyżywienie</t>
  </si>
  <si>
    <t>darowizny</t>
  </si>
  <si>
    <t>Cel</t>
  </si>
  <si>
    <t>Zaopatrzenie w wodę na cele bytowo-gospodarcze,oraz przeciwpożarowe</t>
  </si>
  <si>
    <t>Poprawa stanu technicznego dróg na terenie miasta</t>
  </si>
  <si>
    <t>Zapewnienie nowych miejsc grzebalnych</t>
  </si>
  <si>
    <t>Przygotowanie działek budowlanych pod budownictwo jednorodzinne</t>
  </si>
  <si>
    <t>Poprawa stanu technicznego budynku</t>
  </si>
  <si>
    <t>Upowszechnianie sportu</t>
  </si>
  <si>
    <t>A. Dotacje i środki z budżetu państwa</t>
  </si>
  <si>
    <t>rok budżetowy 2007 (8+9+10+11)</t>
  </si>
  <si>
    <t xml:space="preserve">Wydatki na programy i projekty realizowane ze środków pochodzących z funduszy strukturalnych </t>
  </si>
  <si>
    <t>Ośrodek Sportu i Rekreacji</t>
  </si>
  <si>
    <t>Dotacje otrzymane z funduszy celowych na finansowanie kosztów</t>
  </si>
  <si>
    <t>realizacji inwestycji i zakupów inwestycyjnych jednostek</t>
  </si>
  <si>
    <t>sektora finansów publicznych</t>
  </si>
  <si>
    <t>Wpływy i wydatki związane z gromadzeniem środków</t>
  </si>
  <si>
    <t>z opłat produktowych</t>
  </si>
  <si>
    <t>O400</t>
  </si>
  <si>
    <t>Wpływy z opłaty produktowej</t>
  </si>
  <si>
    <t>Środki na dofinansowanie własnych inwestycji gmin</t>
  </si>
  <si>
    <t>(związków gmin), powiatów (związków powiatów)</t>
  </si>
  <si>
    <t>O450</t>
  </si>
  <si>
    <t>Wpływy z opłaty administracyjnej</t>
  </si>
  <si>
    <t>O927</t>
  </si>
  <si>
    <t>Środki na dofinansowanie własnych  zadań biezących gmin</t>
  </si>
  <si>
    <t>Wpływy z tytułu pomocy finansowej udzielanej między jednostkami</t>
  </si>
  <si>
    <t>samorzadu terytorialnego na dofinansowanie własnych zadań</t>
  </si>
  <si>
    <t xml:space="preserve">bieżących                       </t>
  </si>
  <si>
    <t>Środki na dofinansowanie własnych zadań biezących gmin</t>
  </si>
  <si>
    <t>samorzadów województw pozyskane z innych źródeł</t>
  </si>
  <si>
    <t>samorządów województw pozyskane z innych źródeł</t>
  </si>
  <si>
    <t>Dotacje otrzymane z funduszy celowych na realizację zadań</t>
  </si>
  <si>
    <t>biezacych jednostek sektora finansów publicznych</t>
  </si>
  <si>
    <t xml:space="preserve">Dotacje celowe otrzymane z budżetu państwa na zadania bieżące </t>
  </si>
  <si>
    <t>realizowane przez gminę na podstawie porozumień</t>
  </si>
  <si>
    <t>$</t>
  </si>
  <si>
    <t>Opracowanie dokumentacji na wykonanie wodociągu i kanalizacji we wsi Bobolice</t>
  </si>
  <si>
    <t>Opracowanie dokumentacji na modernizację ul. Ziębickiej, Poprzecznej, Chrobrego</t>
  </si>
  <si>
    <t>Modernizacja ul. Krzywej-I etap</t>
  </si>
  <si>
    <t>Opracowanie dokumentacji na modernizację ul. Pogodnej</t>
  </si>
  <si>
    <t>Opracowanie dokumentacji na poszerzenie cmentarza komunalnego</t>
  </si>
  <si>
    <t>Rekultywacja składowiska odpadów komunalnych</t>
  </si>
  <si>
    <t>Dozbrojenie w oświetlenie terenów pod zabudowę mieszkaniową ul. Powst. Warszawy</t>
  </si>
  <si>
    <t>Modernizacja budynku Ząbkowickiego Ośrodka Kultury-I etap</t>
  </si>
  <si>
    <t>Studium oraz plan zagospodarowania przestrzennego dla obszaru wsi Bobolice-Zwrócona</t>
  </si>
  <si>
    <t>Opracowanie dokumentacji na uzbrojenie terenów pod zabudowę mieszkaniową ul. Ziębicka</t>
  </si>
  <si>
    <t>Opracowanie dokumentacji na wykonanie kanalizacji burzowej ul. Dalekiej</t>
  </si>
  <si>
    <t>Modernizacja boisk sportowych</t>
  </si>
  <si>
    <t>RAZEM:</t>
  </si>
  <si>
    <t>ZAKUPY INWESTYCYJNE</t>
  </si>
  <si>
    <t>Zakup sprzętu komputerowego i telekomunikacyjnego</t>
  </si>
  <si>
    <t>Zakup samochodu służbowego</t>
  </si>
  <si>
    <t>Urząd Miejski</t>
  </si>
  <si>
    <t>OSiR</t>
  </si>
  <si>
    <t>Modernizacja kanalizacji burzowej ul. Kamieniecka, Partyzantów, Ogrodowa wraz z przebudową mostu nad potokiem Zatoka</t>
  </si>
  <si>
    <t>odprowadzenie ścieków oczyszczonych z oczyszczalni w Bobolicach do potoku Zatoka</t>
  </si>
  <si>
    <t>Opracowanie operatu wodnoprawnego na odprowadzenie wód deszczowych</t>
  </si>
  <si>
    <t>z terenu miasta do potrzeb uzyskania pozwolenia wodnoprawnego</t>
  </si>
  <si>
    <t>Opracowanie gminnego planu gospodarki odpadami zawierającymi azbest</t>
  </si>
  <si>
    <t>Dofinansowanie kosztów budowy przydomowych oczyszczalni ścieków</t>
  </si>
  <si>
    <t xml:space="preserve">Wykonanie projektu przebudowy przelwu burzowego oraz operatu wodnoprawnego na </t>
  </si>
  <si>
    <t>Wykonanie na 31.12.2006</t>
  </si>
  <si>
    <t>(umowa nr 2002-0393) z dnia 13 września 2002 roku na sfinansowanie zadania</t>
  </si>
  <si>
    <t>Spłata pożyczki w wysokości 308 160 zł zaciągniętej w WFOŚiGW na sfinansowanie</t>
  </si>
  <si>
    <t>Przychody z tytułu innych rozliczeń krajowych</t>
  </si>
  <si>
    <r>
      <t>§</t>
    </r>
    <r>
      <rPr>
        <sz val="10"/>
        <rFont val="Arial CE"/>
        <family val="2"/>
      </rPr>
      <t xml:space="preserve"> 955</t>
    </r>
  </si>
  <si>
    <t xml:space="preserve"> Budowa kanalizacji
we wsi Tarnów</t>
  </si>
  <si>
    <t>SP</t>
  </si>
  <si>
    <t xml:space="preserve">Opracowanie dokumentacji i wymiana centralnego ogrzewania w budynku Szkoły Podstawowej nr 3 </t>
  </si>
  <si>
    <t>Spłata kredytu inwestycyjnego zaciągniętego w Banku Gospodarstwa Krajowego we Wrocławiu</t>
  </si>
  <si>
    <t>Środki z funduszy strukturalnych</t>
  </si>
  <si>
    <t xml:space="preserve"> Budowa kanalizacji
we wsi Tarnów
2005-2009</t>
  </si>
  <si>
    <t xml:space="preserve"> Wodociągowanie i kanalizacja wsi Bobolice 2005-2009</t>
  </si>
  <si>
    <t xml:space="preserve"> Modernizacja ul. Ziębickiej, Poprzecznej i B. Chrobrego 2005-2009</t>
  </si>
  <si>
    <t>Modernizacja ul. Krzywej- I etap   2006-2009</t>
  </si>
  <si>
    <t>Modernizacja nawierzchni ul. Pogodnej 2007-2008</t>
  </si>
  <si>
    <t>Studium i plan zagospodarowania przestrzennego obszaru wsi Bobolice, Zwrócona 2000-2010</t>
  </si>
  <si>
    <t>Plan zagospodarowania przestrzennego (obręb miasta - ul. Ziębicka, powst. Warszawy, Jaworek) 2000 - 2008</t>
  </si>
  <si>
    <t>Zapewnienie terenów  dla potrzeb budownictwa mieszkaniowego</t>
  </si>
  <si>
    <t>Rozbudowa cmentarza komunalnego 2004-2009</t>
  </si>
  <si>
    <t>Modernizacja kanalizacji burzowej ul. Kamieniecka, Partyzantów, Ogrodowa wraz z przebudową mostu nad potokiem Zatoka 2007-2008</t>
  </si>
  <si>
    <t>Budowa kanalizacji burzowej ul. Daleka 2007-2008</t>
  </si>
  <si>
    <t>Uzbrojenie terenów pod zabudowę mieszkaniową ul. Ziębicka 2005-2009</t>
  </si>
  <si>
    <t xml:space="preserve"> Modernizacja budynku Ząbkowickiego Ośrodka Kultury 2006-2010</t>
  </si>
  <si>
    <t xml:space="preserve"> Budowa kanalizacji
we wsi Olbrachcice
2005-2010</t>
  </si>
  <si>
    <t>Odprowadzenie wód opadowych</t>
  </si>
  <si>
    <t>Wymiana c.o. w budynku SP nr 3 w Ząbkowicach Śl.</t>
  </si>
  <si>
    <t>Modernizacja Sali Gimnastcznej przy SP 3</t>
  </si>
  <si>
    <t>Ochrona środowiska</t>
  </si>
  <si>
    <t>Plan 2007</t>
  </si>
  <si>
    <r>
      <t>Modernizacja Sali gimnastycznej przy Szkole Podstawowej nr 3 w Ząbkowicach Śląskich</t>
    </r>
    <r>
      <rPr>
        <sz val="12"/>
        <color indexed="12"/>
        <rFont val="Times New Roman"/>
        <family val="1"/>
      </rPr>
      <t xml:space="preserve"> </t>
    </r>
  </si>
  <si>
    <r>
      <t xml:space="preserve">Remont Izby Pamiątek Regionalnych - </t>
    </r>
    <r>
      <rPr>
        <sz val="12"/>
        <color indexed="12"/>
        <rFont val="Times New Roman"/>
        <family val="1"/>
      </rPr>
      <t>zadanie realizowane z udziałem środków  z funduszy strukturalnych</t>
    </r>
  </si>
  <si>
    <r>
      <t xml:space="preserve">Remont konserwatorski Krzywej Wieży- </t>
    </r>
    <r>
      <rPr>
        <sz val="12"/>
        <color indexed="12"/>
        <rFont val="Times New Roman"/>
        <family val="1"/>
      </rPr>
      <t>zadanie realizowane z udziałem środków z funduszy strukturalnych</t>
    </r>
  </si>
  <si>
    <t>Zakup maty</t>
  </si>
  <si>
    <t xml:space="preserve">Załącznik nr 3 </t>
  </si>
  <si>
    <t>do uchwały Rady Miejskiej nr ……………………..</t>
  </si>
  <si>
    <t>z dnia ……………………………………………….</t>
  </si>
  <si>
    <t>WYDATKI BUDŻETU</t>
  </si>
  <si>
    <t>MIASTA I GMINY ZĄBKOWICE ŚLĄSKIE</t>
  </si>
  <si>
    <t>NA 2007</t>
  </si>
  <si>
    <t>WG DZIAŁÓW KLASYFIKACJI BUDŻETOWEJ</t>
  </si>
  <si>
    <t>Plan</t>
  </si>
  <si>
    <t xml:space="preserve">     z tego zadania </t>
  </si>
  <si>
    <t xml:space="preserve">      § </t>
  </si>
  <si>
    <t>Wykonanie</t>
  </si>
  <si>
    <t>zlecone i</t>
  </si>
  <si>
    <t xml:space="preserve">   L.p.</t>
  </si>
  <si>
    <t xml:space="preserve">  Dział</t>
  </si>
  <si>
    <t xml:space="preserve">    Wyszczególnienie</t>
  </si>
  <si>
    <t>za</t>
  </si>
  <si>
    <t>realizowane</t>
  </si>
  <si>
    <t xml:space="preserve">  własne</t>
  </si>
  <si>
    <t>na podstawie</t>
  </si>
  <si>
    <t>porozumień</t>
  </si>
  <si>
    <t>O1</t>
  </si>
  <si>
    <t>O2</t>
  </si>
  <si>
    <t>O3</t>
  </si>
  <si>
    <t>O4</t>
  </si>
  <si>
    <t>O5</t>
  </si>
  <si>
    <t>O6</t>
  </si>
  <si>
    <t>O7</t>
  </si>
  <si>
    <t>O8</t>
  </si>
  <si>
    <t>Rolnictwo i łowiectwo</t>
  </si>
  <si>
    <t>Transport i łączność</t>
  </si>
  <si>
    <t>Gospodarka mieszkaniowa</t>
  </si>
  <si>
    <t>Działalność usługowa</t>
  </si>
  <si>
    <t>Administracja publiczna</t>
  </si>
  <si>
    <t>Urzędy naczelnych</t>
  </si>
  <si>
    <t>organów władzy</t>
  </si>
  <si>
    <t>Obrona narodowa</t>
  </si>
  <si>
    <t>Bezpieczeństwo publiczne</t>
  </si>
  <si>
    <t>i ochrona p/poż.</t>
  </si>
  <si>
    <t>Dochody od osób prawnych</t>
  </si>
  <si>
    <t>od osób fizycznych i od</t>
  </si>
  <si>
    <t>innych jednostek oraz</t>
  </si>
  <si>
    <t>wydatki związane z ich</t>
  </si>
  <si>
    <t>poborem</t>
  </si>
  <si>
    <t>Obsługa długu publicznego</t>
  </si>
  <si>
    <t>Różne rozliczenia</t>
  </si>
  <si>
    <t>Oświata i wychowanie</t>
  </si>
  <si>
    <t>Ochrona zdrowia</t>
  </si>
  <si>
    <t>Pomoc społeczna</t>
  </si>
  <si>
    <t>Edukacyjna opieka</t>
  </si>
  <si>
    <t>wychowawcza</t>
  </si>
  <si>
    <t>Gospodarka komunalna</t>
  </si>
  <si>
    <t>i ochrona środowiska</t>
  </si>
  <si>
    <t>Kultura i ochrona</t>
  </si>
  <si>
    <t>dziedzictwa narodowego</t>
  </si>
  <si>
    <t>Kultura fizyczna i sport</t>
  </si>
  <si>
    <t>OGÓŁEM WYDATKI</t>
  </si>
  <si>
    <t xml:space="preserve"> Remont Ratusza
</t>
  </si>
  <si>
    <t>Opracowanie dokumentacji na wykonanie kanalizacji we wsi Olbrachcice</t>
  </si>
  <si>
    <t>Modernizacja świetlicy w Kozińcu - I etap</t>
  </si>
  <si>
    <t>ZADANIA INWESTYCYJNE JEDNOROCZNE</t>
  </si>
  <si>
    <t>Wykonanie kanalizacji sanitarnej i burzowej ul. Melioracyjna</t>
  </si>
  <si>
    <t>Remont kanalizacji sanitarnej i burzowej ul. Zacisze</t>
  </si>
  <si>
    <t>OGÓŁEM WYDATKI INWESTYCYJNE</t>
  </si>
  <si>
    <t>OGÓŁEM ZAKUPY INWESTYCYJNE</t>
  </si>
  <si>
    <t>WYDATKI INWESTYCYJNE WYNIKAJĄCE Z WPI</t>
  </si>
  <si>
    <t>10.</t>
  </si>
  <si>
    <t>Budowa mieszkań na cele socjalne</t>
  </si>
  <si>
    <t>Wpływy przekazne przez Urząd Marszałkowski</t>
  </si>
  <si>
    <t>Wpływy za wycinkę drzew</t>
  </si>
  <si>
    <t>Zakup worków na śmieci oraz rękawic do przeprowadzenia akcji "Sprzątanie świata"</t>
  </si>
  <si>
    <t>Szkolenia w zakresie edukacji ekologicznej</t>
  </si>
  <si>
    <t>Wspieranie rolnictwa ekologicznego</t>
  </si>
  <si>
    <t>Usługi świadczone na rzecz bezdomnych zwierząt</t>
  </si>
  <si>
    <t>Urządzenie terenów zielonych i rekreacyjnych</t>
  </si>
  <si>
    <t>Zakup sadzonek, drzew, krzewów oraz kwiatów</t>
  </si>
  <si>
    <t>Opracowanie ekspertyzy stanu technicznego drzewostanu - tenen zamku</t>
  </si>
  <si>
    <t>Zabiegi chirurgiczne drzewostanu</t>
  </si>
  <si>
    <t>Likwidacja dzikich wysypisk</t>
  </si>
  <si>
    <t>3. Plenerowe warsztaty terapeutyczne dla rodzin zagrożonych uzależnieniami.</t>
  </si>
  <si>
    <t>4. Organizacja wypoczynku zimowego dla dzieci i młodzieży pochodzacej</t>
  </si>
  <si>
    <t>5. Prowadzenie poradni rodzinnej</t>
  </si>
  <si>
    <t xml:space="preserve">Spłata kredytu termomodernizacyjnego w wysokości 322 668,66 zł,(uwzględniono przyznaną premię </t>
  </si>
  <si>
    <t xml:space="preserve">termomodernizacyjną w wysokości 110 000 zł) , umowa nr 1017050966z dnia 18.11.2005 r.  </t>
  </si>
  <si>
    <r>
      <t xml:space="preserve">Hala sportowa, </t>
    </r>
    <r>
      <rPr>
        <b/>
        <sz val="10"/>
        <rFont val="Arial CE"/>
        <family val="0"/>
      </rPr>
      <t>4 raty po 43 860 zł</t>
    </r>
  </si>
  <si>
    <r>
      <t xml:space="preserve">(umowa nr 03/00887 z dnia 30.10.2003 r.) na sfinansowanie zadań inwestycyjnych, </t>
    </r>
    <r>
      <rPr>
        <b/>
        <sz val="10"/>
        <rFont val="Arial CE"/>
        <family val="0"/>
      </rPr>
      <t>4 raty po 75 100 zł</t>
    </r>
  </si>
  <si>
    <r>
      <t xml:space="preserve">nr 7117 6000 4064 z dnia 10 grudnia 2004 r. ) na sfinansowanie zadań inwestycyjnych, </t>
    </r>
    <r>
      <rPr>
        <b/>
        <sz val="10"/>
        <rFont val="Arial CE"/>
        <family val="0"/>
      </rPr>
      <t>4 raty po 85 229,10 zł</t>
    </r>
  </si>
  <si>
    <r>
      <t xml:space="preserve">CBKGD-05-000044 z dnia 8.11.2005) na sfinansowanie zadań inwestycyjnych, </t>
    </r>
    <r>
      <rPr>
        <b/>
        <sz val="10"/>
        <rFont val="Arial CE"/>
        <family val="0"/>
      </rPr>
      <t>4 raty po 43 032 zł</t>
    </r>
  </si>
  <si>
    <r>
      <t xml:space="preserve">Bank BISE O/Wałbrzych, </t>
    </r>
    <r>
      <rPr>
        <b/>
        <sz val="10"/>
        <rFont val="Arial CE"/>
        <family val="0"/>
      </rPr>
      <t>1 rata 3 666,66 zł, 11 rat po 2 726,49 zł.</t>
    </r>
  </si>
  <si>
    <r>
      <t xml:space="preserve">na kwotę 1 012 372,35 zł (umowa nr 06/1586 z dnia 10.11.2006 r., </t>
    </r>
    <r>
      <rPr>
        <b/>
        <sz val="10"/>
        <rFont val="Arial CE"/>
        <family val="0"/>
      </rPr>
      <t>4 raty po 26 641,37 zł</t>
    </r>
  </si>
  <si>
    <r>
      <t xml:space="preserve">zadania pn. Transport i utylizacja odpadów pogalwanicznych, </t>
    </r>
    <r>
      <rPr>
        <b/>
        <sz val="10"/>
        <rFont val="Arial CE"/>
        <family val="0"/>
      </rPr>
      <t>4 raty po 19 260 zł.</t>
    </r>
  </si>
  <si>
    <t xml:space="preserve">   uzależnień przez organizacje zajmujące się problemami alkoholowymi</t>
  </si>
  <si>
    <t xml:space="preserve">   i innymi uzależnieniami</t>
  </si>
  <si>
    <t xml:space="preserve">   i młodzieży szkolnej pochodzacej z rodzin z problemem uzależnień.</t>
  </si>
  <si>
    <t xml:space="preserve">    z rodzin z problemem uzależnień z Gminy Ząbkowice Śląskie</t>
  </si>
  <si>
    <t>środki własne</t>
  </si>
  <si>
    <t>Plan zagospodarowania przestrzennego- (obręb miasta) ul. Ziębicka, Powst. Warszawy, Jaworek</t>
  </si>
  <si>
    <t>12.</t>
  </si>
  <si>
    <t>23.</t>
  </si>
  <si>
    <t xml:space="preserve">                                 DEFICYT</t>
  </si>
  <si>
    <t>Budowa mieszkań na cele socjalne 2007-2008</t>
  </si>
  <si>
    <t>Dozbrojenie w oświetlenie terenów pod zabudowę mieszkaniową ul. Powstańców Warszawy 2001-2009</t>
  </si>
  <si>
    <t>Remont Ratusza 2006-2007</t>
  </si>
  <si>
    <t>Modernizacja świetlicy w Kozieńcu 2007-2008</t>
  </si>
  <si>
    <t>Rekultywacja składowiska odpadów komunalnych 2004-2007</t>
  </si>
  <si>
    <t>Zapewnienie mieszkań socjalnych dla społeczności lokalnej</t>
  </si>
  <si>
    <t>Dotacje z budżetu państwa,WFOŚ</t>
  </si>
  <si>
    <t>Remont Izby Pamiątek Regionalnych 2006-2007 - zadanie realizowane z udziałem środków z funduszy strukturalnych</t>
  </si>
  <si>
    <t>Remont konserwatorski Krzywej Wieży 2006-2007 Zadanie realizowane z udziałem środków z funduszy strukturalnych</t>
  </si>
  <si>
    <t>Upowszechnianie kultury</t>
  </si>
  <si>
    <t>Dotacje z budżetu państwa,   WFOŚ</t>
  </si>
  <si>
    <t>Na kwotę 1 206 148 zł składają się zobowiązania Gminy przypadające do spłaty w 2007 roku, w tym: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</si>
</sst>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"/>
    <numFmt numFmtId="170" formatCode="0.000%"/>
    <numFmt numFmtId="171" formatCode="#,##0.000"/>
    <numFmt numFmtId="172" formatCode="#,##0.0000"/>
    <numFmt numFmtId="173" formatCode="0.0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</numFmts>
  <fonts count="4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i/>
      <sz val="12"/>
      <name val="Arial CE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9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name val="Arial"/>
      <family val="2"/>
    </font>
    <font>
      <sz val="14"/>
      <name val="Times New Roman CE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12"/>
      <name val="Arial CE"/>
      <family val="0"/>
    </font>
    <font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10" fillId="0" borderId="0" xfId="18" applyFont="1">
      <alignment/>
      <protection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wrapText="1" indent="1"/>
    </xf>
    <xf numFmtId="0" fontId="13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 indent="1"/>
    </xf>
    <xf numFmtId="0" fontId="11" fillId="0" borderId="1" xfId="0" applyFont="1" applyBorder="1" applyAlignment="1">
      <alignment horizontal="left" wrapText="1" indent="8"/>
    </xf>
    <xf numFmtId="0" fontId="11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18" applyFont="1">
      <alignment/>
      <protection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8" fillId="0" borderId="0" xfId="18" applyFont="1">
      <alignment/>
      <protection/>
    </xf>
    <xf numFmtId="0" fontId="13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2" xfId="0" applyNumberFormat="1" applyFont="1" applyBorder="1" applyAlignment="1">
      <alignment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11" fillId="0" borderId="1" xfId="0" applyNumberFormat="1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1" fillId="0" borderId="0" xfId="18" applyFont="1">
      <alignment/>
      <protection/>
    </xf>
    <xf numFmtId="0" fontId="23" fillId="0" borderId="0" xfId="18" applyFont="1">
      <alignment/>
      <protection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4" fillId="2" borderId="1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top" wrapText="1"/>
    </xf>
    <xf numFmtId="0" fontId="24" fillId="0" borderId="1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25" fillId="0" borderId="5" xfId="0" applyFont="1" applyBorder="1" applyAlignment="1">
      <alignment horizontal="right" vertical="top" wrapText="1"/>
    </xf>
    <xf numFmtId="0" fontId="25" fillId="0" borderId="3" xfId="0" applyFont="1" applyBorder="1" applyAlignment="1">
      <alignment vertical="top" wrapText="1"/>
    </xf>
    <xf numFmtId="0" fontId="25" fillId="0" borderId="3" xfId="0" applyFont="1" applyBorder="1" applyAlignment="1">
      <alignment horizontal="right" vertical="top" wrapText="1"/>
    </xf>
    <xf numFmtId="0" fontId="27" fillId="0" borderId="4" xfId="0" applyFont="1" applyBorder="1" applyAlignment="1">
      <alignment vertical="top" wrapText="1"/>
    </xf>
    <xf numFmtId="3" fontId="27" fillId="0" borderId="4" xfId="0" applyNumberFormat="1" applyFont="1" applyBorder="1" applyAlignment="1">
      <alignment vertical="top" wrapText="1"/>
    </xf>
    <xf numFmtId="3" fontId="25" fillId="0" borderId="3" xfId="0" applyNumberFormat="1" applyFont="1" applyBorder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27" fillId="0" borderId="3" xfId="0" applyFont="1" applyBorder="1" applyAlignment="1">
      <alignment vertical="top" wrapText="1"/>
    </xf>
    <xf numFmtId="3" fontId="27" fillId="0" borderId="3" xfId="0" applyNumberFormat="1" applyFont="1" applyBorder="1" applyAlignment="1">
      <alignment vertical="top" wrapText="1"/>
    </xf>
    <xf numFmtId="0" fontId="25" fillId="0" borderId="4" xfId="0" applyFont="1" applyBorder="1" applyAlignment="1">
      <alignment vertical="top" wrapText="1"/>
    </xf>
    <xf numFmtId="3" fontId="25" fillId="0" borderId="7" xfId="0" applyNumberFormat="1" applyFont="1" applyBorder="1" applyAlignment="1">
      <alignment vertical="top" wrapText="1"/>
    </xf>
    <xf numFmtId="3" fontId="25" fillId="0" borderId="4" xfId="0" applyNumberFormat="1" applyFont="1" applyBorder="1" applyAlignment="1">
      <alignment vertical="top" wrapText="1"/>
    </xf>
    <xf numFmtId="3" fontId="25" fillId="0" borderId="5" xfId="0" applyNumberFormat="1" applyFont="1" applyBorder="1" applyAlignment="1">
      <alignment vertical="top" wrapText="1"/>
    </xf>
    <xf numFmtId="0" fontId="25" fillId="0" borderId="8" xfId="0" applyFont="1" applyBorder="1" applyAlignment="1">
      <alignment vertical="top" wrapText="1"/>
    </xf>
    <xf numFmtId="3" fontId="24" fillId="0" borderId="1" xfId="0" applyNumberFormat="1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3" fontId="25" fillId="0" borderId="8" xfId="0" applyNumberFormat="1" applyFont="1" applyBorder="1" applyAlignment="1">
      <alignment vertical="top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3" fontId="24" fillId="0" borderId="1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vertical="top" wrapText="1"/>
    </xf>
    <xf numFmtId="0" fontId="25" fillId="0" borderId="6" xfId="0" applyFont="1" applyBorder="1" applyAlignment="1">
      <alignment vertical="top" wrapText="1"/>
    </xf>
    <xf numFmtId="3" fontId="25" fillId="0" borderId="6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3" fontId="3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4" fillId="0" borderId="11" xfId="0" applyFont="1" applyBorder="1" applyAlignment="1">
      <alignment vertical="top" wrapText="1"/>
    </xf>
    <xf numFmtId="3" fontId="24" fillId="0" borderId="11" xfId="0" applyNumberFormat="1" applyFont="1" applyBorder="1" applyAlignment="1">
      <alignment vertical="top" wrapText="1"/>
    </xf>
    <xf numFmtId="0" fontId="11" fillId="0" borderId="0" xfId="0" applyFont="1" applyBorder="1" applyAlignment="1">
      <alignment/>
    </xf>
    <xf numFmtId="3" fontId="0" fillId="0" borderId="2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left" vertical="center" wrapText="1"/>
    </xf>
    <xf numFmtId="168" fontId="11" fillId="0" borderId="1" xfId="0" applyNumberFormat="1" applyFont="1" applyBorder="1" applyAlignment="1">
      <alignment horizontal="center" vertical="top" wrapText="1"/>
    </xf>
    <xf numFmtId="168" fontId="11" fillId="0" borderId="1" xfId="0" applyNumberFormat="1" applyFont="1" applyBorder="1" applyAlignment="1">
      <alignment horizontal="left" vertical="top" wrapText="1" indent="2"/>
    </xf>
    <xf numFmtId="0" fontId="11" fillId="0" borderId="1" xfId="0" applyFont="1" applyBorder="1" applyAlignment="1">
      <alignment horizontal="left" vertical="top" wrapText="1" indent="2"/>
    </xf>
    <xf numFmtId="3" fontId="0" fillId="0" borderId="1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4" fillId="2" borderId="1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left" vertical="center" indent="1"/>
    </xf>
    <xf numFmtId="0" fontId="25" fillId="0" borderId="3" xfId="0" applyFont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 indent="1"/>
    </xf>
    <xf numFmtId="3" fontId="25" fillId="0" borderId="5" xfId="0" applyNumberFormat="1" applyFont="1" applyBorder="1" applyAlignment="1">
      <alignment vertical="center"/>
    </xf>
    <xf numFmtId="3" fontId="25" fillId="0" borderId="3" xfId="0" applyNumberFormat="1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3" fontId="24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6" fillId="0" borderId="0" xfId="0" applyFont="1" applyAlignment="1">
      <alignment/>
    </xf>
    <xf numFmtId="0" fontId="24" fillId="2" borderId="9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2" xfId="0" applyFont="1" applyBorder="1" applyAlignment="1">
      <alignment vertical="center" wrapText="1"/>
    </xf>
    <xf numFmtId="0" fontId="25" fillId="0" borderId="3" xfId="0" applyFont="1" applyBorder="1" applyAlignment="1">
      <alignment horizontal="left" vertical="center" indent="2"/>
    </xf>
    <xf numFmtId="0" fontId="25" fillId="0" borderId="4" xfId="0" applyFont="1" applyBorder="1" applyAlignment="1">
      <alignment vertical="center"/>
    </xf>
    <xf numFmtId="0" fontId="25" fillId="0" borderId="4" xfId="0" applyFont="1" applyBorder="1" applyAlignment="1">
      <alignment horizontal="left" vertical="center" indent="2"/>
    </xf>
    <xf numFmtId="3" fontId="25" fillId="0" borderId="4" xfId="0" applyNumberFormat="1" applyFont="1" applyBorder="1" applyAlignment="1">
      <alignment vertical="center"/>
    </xf>
    <xf numFmtId="0" fontId="25" fillId="0" borderId="4" xfId="0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30" fillId="0" borderId="1" xfId="0" applyFont="1" applyBorder="1" applyAlignment="1">
      <alignment horizontal="left" vertical="center" indent="2"/>
    </xf>
    <xf numFmtId="3" fontId="30" fillId="0" borderId="1" xfId="0" applyNumberFormat="1" applyFont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25" fillId="0" borderId="8" xfId="0" applyFont="1" applyBorder="1" applyAlignment="1">
      <alignment vertical="center"/>
    </xf>
    <xf numFmtId="0" fontId="25" fillId="0" borderId="8" xfId="0" applyFont="1" applyBorder="1" applyAlignment="1">
      <alignment horizontal="left" vertical="center" indent="2"/>
    </xf>
    <xf numFmtId="3" fontId="25" fillId="0" borderId="8" xfId="0" applyNumberFormat="1" applyFont="1" applyBorder="1" applyAlignment="1">
      <alignment vertical="center"/>
    </xf>
    <xf numFmtId="0" fontId="25" fillId="0" borderId="8" xfId="0" applyFont="1" applyBorder="1" applyAlignment="1">
      <alignment horizontal="center" vertical="center"/>
    </xf>
    <xf numFmtId="0" fontId="25" fillId="0" borderId="6" xfId="0" applyFont="1" applyBorder="1" applyAlignment="1">
      <alignment vertical="center"/>
    </xf>
    <xf numFmtId="0" fontId="25" fillId="0" borderId="6" xfId="0" applyFont="1" applyBorder="1" applyAlignment="1">
      <alignment horizontal="left" vertical="center" indent="2"/>
    </xf>
    <xf numFmtId="0" fontId="25" fillId="0" borderId="6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2" borderId="1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29" fillId="2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vertical="center"/>
    </xf>
    <xf numFmtId="3" fontId="31" fillId="0" borderId="2" xfId="0" applyNumberFormat="1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3" fontId="31" fillId="0" borderId="3" xfId="0" applyNumberFormat="1" applyFont="1" applyBorder="1" applyAlignment="1">
      <alignment vertical="center"/>
    </xf>
    <xf numFmtId="3" fontId="29" fillId="0" borderId="1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 vertical="center"/>
    </xf>
    <xf numFmtId="0" fontId="25" fillId="0" borderId="3" xfId="0" applyFont="1" applyBorder="1" applyAlignment="1">
      <alignment/>
    </xf>
    <xf numFmtId="0" fontId="25" fillId="0" borderId="3" xfId="0" applyFont="1" applyBorder="1" applyAlignment="1">
      <alignment horizontal="center"/>
    </xf>
    <xf numFmtId="3" fontId="25" fillId="0" borderId="3" xfId="0" applyNumberFormat="1" applyFont="1" applyBorder="1" applyAlignment="1">
      <alignment/>
    </xf>
    <xf numFmtId="0" fontId="25" fillId="0" borderId="4" xfId="0" applyFont="1" applyBorder="1" applyAlignment="1">
      <alignment/>
    </xf>
    <xf numFmtId="3" fontId="25" fillId="0" borderId="4" xfId="0" applyNumberFormat="1" applyFont="1" applyBorder="1" applyAlignment="1">
      <alignment/>
    </xf>
    <xf numFmtId="0" fontId="25" fillId="0" borderId="1" xfId="0" applyFont="1" applyBorder="1" applyAlignment="1">
      <alignment/>
    </xf>
    <xf numFmtId="0" fontId="25" fillId="0" borderId="5" xfId="0" applyFont="1" applyBorder="1" applyAlignment="1">
      <alignment/>
    </xf>
    <xf numFmtId="0" fontId="25" fillId="0" borderId="5" xfId="0" applyFont="1" applyBorder="1" applyAlignment="1">
      <alignment horizontal="center"/>
    </xf>
    <xf numFmtId="3" fontId="24" fillId="0" borderId="1" xfId="0" applyNumberFormat="1" applyFont="1" applyBorder="1" applyAlignment="1">
      <alignment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3" fontId="25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3" fontId="27" fillId="0" borderId="1" xfId="0" applyNumberFormat="1" applyFont="1" applyBorder="1" applyAlignment="1">
      <alignment vertical="center"/>
    </xf>
    <xf numFmtId="3" fontId="27" fillId="0" borderId="1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11" fillId="0" borderId="1" xfId="0" applyNumberFormat="1" applyFont="1" applyBorder="1" applyAlignment="1">
      <alignment wrapText="1"/>
    </xf>
    <xf numFmtId="3" fontId="0" fillId="0" borderId="0" xfId="0" applyNumberFormat="1" applyBorder="1" applyAlignment="1">
      <alignment vertical="center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>
      <alignment/>
    </xf>
    <xf numFmtId="0" fontId="27" fillId="0" borderId="0" xfId="0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3" fontId="36" fillId="0" borderId="1" xfId="0" applyNumberFormat="1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Border="1" applyAlignment="1">
      <alignment vertical="center"/>
    </xf>
    <xf numFmtId="3" fontId="27" fillId="0" borderId="1" xfId="0" applyNumberFormat="1" applyFont="1" applyBorder="1" applyAlignment="1">
      <alignment vertical="center" wrapText="1"/>
    </xf>
    <xf numFmtId="1" fontId="1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25" fillId="0" borderId="6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2" xfId="0" applyFont="1" applyBorder="1" applyAlignment="1">
      <alignment/>
    </xf>
    <xf numFmtId="0" fontId="25" fillId="0" borderId="2" xfId="0" applyFont="1" applyBorder="1" applyAlignment="1">
      <alignment horizontal="center"/>
    </xf>
    <xf numFmtId="0" fontId="25" fillId="0" borderId="13" xfId="0" applyFont="1" applyBorder="1" applyAlignment="1">
      <alignment/>
    </xf>
    <xf numFmtId="168" fontId="11" fillId="0" borderId="1" xfId="0" applyNumberFormat="1" applyFont="1" applyBorder="1" applyAlignment="1">
      <alignment horizontal="left" vertical="top" wrapText="1" indent="1"/>
    </xf>
    <xf numFmtId="3" fontId="21" fillId="0" borderId="1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8" fillId="2" borderId="1" xfId="18" applyFont="1" applyFill="1" applyBorder="1" applyAlignment="1">
      <alignment horizontal="center" vertical="center" wrapText="1"/>
      <protection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4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vertical="center"/>
    </xf>
    <xf numFmtId="3" fontId="27" fillId="0" borderId="10" xfId="0" applyNumberFormat="1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3" fontId="24" fillId="0" borderId="1" xfId="0" applyNumberFormat="1" applyFont="1" applyBorder="1" applyAlignment="1">
      <alignment horizontal="right" vertical="center"/>
    </xf>
    <xf numFmtId="0" fontId="25" fillId="0" borderId="5" xfId="0" applyFont="1" applyBorder="1" applyAlignment="1">
      <alignment horizontal="left" vertical="center"/>
    </xf>
    <xf numFmtId="3" fontId="25" fillId="0" borderId="5" xfId="0" applyNumberFormat="1" applyFont="1" applyBorder="1" applyAlignment="1">
      <alignment horizontal="right" vertical="center"/>
    </xf>
    <xf numFmtId="0" fontId="25" fillId="0" borderId="3" xfId="0" applyFont="1" applyBorder="1" applyAlignment="1">
      <alignment horizontal="left" vertical="center"/>
    </xf>
    <xf numFmtId="3" fontId="25" fillId="0" borderId="3" xfId="0" applyNumberFormat="1" applyFont="1" applyBorder="1" applyAlignment="1">
      <alignment horizontal="right" vertical="center"/>
    </xf>
    <xf numFmtId="0" fontId="30" fillId="0" borderId="5" xfId="0" applyFont="1" applyBorder="1" applyAlignment="1">
      <alignment horizontal="center" vertical="center"/>
    </xf>
    <xf numFmtId="0" fontId="30" fillId="0" borderId="5" xfId="0" applyFont="1" applyBorder="1" applyAlignment="1">
      <alignment horizontal="left" vertical="center"/>
    </xf>
    <xf numFmtId="0" fontId="25" fillId="0" borderId="5" xfId="0" applyFont="1" applyBorder="1" applyAlignment="1">
      <alignment horizontal="right" vertical="center"/>
    </xf>
    <xf numFmtId="0" fontId="30" fillId="0" borderId="5" xfId="0" applyFont="1" applyBorder="1" applyAlignment="1">
      <alignment horizontal="right" vertical="center"/>
    </xf>
    <xf numFmtId="3" fontId="30" fillId="0" borderId="5" xfId="0" applyNumberFormat="1" applyFont="1" applyBorder="1" applyAlignment="1">
      <alignment horizontal="right" vertical="center"/>
    </xf>
    <xf numFmtId="0" fontId="30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left" vertical="center"/>
    </xf>
    <xf numFmtId="3" fontId="30" fillId="0" borderId="3" xfId="0" applyNumberFormat="1" applyFont="1" applyBorder="1" applyAlignment="1">
      <alignment horizontal="right" vertical="center"/>
    </xf>
    <xf numFmtId="0" fontId="25" fillId="0" borderId="4" xfId="0" applyFont="1" applyBorder="1" applyAlignment="1">
      <alignment horizontal="left" vertical="center"/>
    </xf>
    <xf numFmtId="3" fontId="25" fillId="0" borderId="4" xfId="0" applyNumberFormat="1" applyFont="1" applyBorder="1" applyAlignment="1">
      <alignment horizontal="right" vertical="center"/>
    </xf>
    <xf numFmtId="0" fontId="30" fillId="0" borderId="5" xfId="0" applyFont="1" applyBorder="1" applyAlignment="1">
      <alignment horizontal="left" vertical="center" wrapText="1"/>
    </xf>
    <xf numFmtId="3" fontId="24" fillId="0" borderId="5" xfId="0" applyNumberFormat="1" applyFont="1" applyBorder="1" applyAlignment="1">
      <alignment horizontal="right" vertical="center"/>
    </xf>
    <xf numFmtId="0" fontId="25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2" borderId="11" xfId="0" applyFont="1" applyFill="1" applyBorder="1" applyAlignment="1">
      <alignment horizontal="center" vertical="center"/>
    </xf>
    <xf numFmtId="9" fontId="24" fillId="2" borderId="11" xfId="20" applyFont="1" applyFill="1" applyBorder="1" applyAlignment="1">
      <alignment horizontal="center" vertical="center"/>
    </xf>
    <xf numFmtId="0" fontId="24" fillId="0" borderId="1" xfId="0" applyFont="1" applyBorder="1" applyAlignment="1">
      <alignment horizontal="right"/>
    </xf>
    <xf numFmtId="168" fontId="24" fillId="0" borderId="1" xfId="20" applyNumberFormat="1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3" fontId="25" fillId="0" borderId="2" xfId="0" applyNumberFormat="1" applyFont="1" applyBorder="1" applyAlignment="1">
      <alignment vertical="center"/>
    </xf>
    <xf numFmtId="3" fontId="25" fillId="0" borderId="15" xfId="0" applyNumberFormat="1" applyFont="1" applyBorder="1" applyAlignment="1">
      <alignment vertical="center"/>
    </xf>
    <xf numFmtId="168" fontId="25" fillId="0" borderId="2" xfId="20" applyNumberFormat="1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68" fontId="25" fillId="0" borderId="3" xfId="2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3" fontId="25" fillId="0" borderId="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3" fontId="24" fillId="0" borderId="9" xfId="0" applyNumberFormat="1" applyFont="1" applyBorder="1" applyAlignment="1">
      <alignment vertical="center"/>
    </xf>
    <xf numFmtId="168" fontId="25" fillId="0" borderId="8" xfId="20" applyNumberFormat="1" applyFont="1" applyBorder="1" applyAlignment="1">
      <alignment vertical="center"/>
    </xf>
    <xf numFmtId="0" fontId="24" fillId="0" borderId="1" xfId="0" applyFont="1" applyBorder="1" applyAlignment="1">
      <alignment/>
    </xf>
    <xf numFmtId="168" fontId="25" fillId="0" borderId="2" xfId="20" applyNumberFormat="1" applyFont="1" applyBorder="1" applyAlignment="1">
      <alignment horizontal="right" vertical="center"/>
    </xf>
    <xf numFmtId="168" fontId="25" fillId="0" borderId="3" xfId="20" applyNumberFormat="1" applyFont="1" applyBorder="1" applyAlignment="1">
      <alignment horizontal="right" vertical="center"/>
    </xf>
    <xf numFmtId="168" fontId="25" fillId="0" borderId="8" xfId="20" applyNumberFormat="1" applyFont="1" applyBorder="1" applyAlignment="1">
      <alignment horizontal="right" vertical="center"/>
    </xf>
    <xf numFmtId="168" fontId="25" fillId="0" borderId="4" xfId="20" applyNumberFormat="1" applyFont="1" applyBorder="1" applyAlignment="1">
      <alignment vertical="center"/>
    </xf>
    <xf numFmtId="0" fontId="25" fillId="0" borderId="7" xfId="0" applyFont="1" applyBorder="1" applyAlignment="1">
      <alignment/>
    </xf>
    <xf numFmtId="0" fontId="25" fillId="0" borderId="7" xfId="0" applyFont="1" applyBorder="1" applyAlignment="1">
      <alignment vertical="center"/>
    </xf>
    <xf numFmtId="3" fontId="25" fillId="0" borderId="7" xfId="0" applyNumberFormat="1" applyFont="1" applyBorder="1" applyAlignment="1">
      <alignment vertical="center"/>
    </xf>
    <xf numFmtId="168" fontId="25" fillId="0" borderId="7" xfId="20" applyNumberFormat="1" applyFont="1" applyBorder="1" applyAlignment="1">
      <alignment vertical="center"/>
    </xf>
    <xf numFmtId="168" fontId="25" fillId="0" borderId="1" xfId="20" applyNumberFormat="1" applyFont="1" applyBorder="1" applyAlignment="1">
      <alignment vertical="center"/>
    </xf>
    <xf numFmtId="168" fontId="25" fillId="0" borderId="6" xfId="20" applyNumberFormat="1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4" fillId="0" borderId="2" xfId="0" applyFont="1" applyBorder="1" applyAlignment="1">
      <alignment/>
    </xf>
    <xf numFmtId="0" fontId="24" fillId="0" borderId="3" xfId="0" applyFont="1" applyBorder="1" applyAlignment="1">
      <alignment/>
    </xf>
    <xf numFmtId="0" fontId="24" fillId="0" borderId="3" xfId="0" applyFont="1" applyBorder="1" applyAlignment="1">
      <alignment vertical="center"/>
    </xf>
    <xf numFmtId="0" fontId="24" fillId="0" borderId="5" xfId="0" applyFont="1" applyBorder="1" applyAlignment="1">
      <alignment/>
    </xf>
    <xf numFmtId="0" fontId="24" fillId="0" borderId="5" xfId="0" applyFont="1" applyBorder="1" applyAlignment="1">
      <alignment vertical="center"/>
    </xf>
    <xf numFmtId="3" fontId="24" fillId="0" borderId="5" xfId="0" applyNumberFormat="1" applyFont="1" applyBorder="1" applyAlignment="1">
      <alignment vertical="center"/>
    </xf>
    <xf numFmtId="168" fontId="24" fillId="0" borderId="5" xfId="20" applyNumberFormat="1" applyFont="1" applyBorder="1" applyAlignment="1">
      <alignment vertical="center"/>
    </xf>
    <xf numFmtId="168" fontId="24" fillId="0" borderId="3" xfId="20" applyNumberFormat="1" applyFont="1" applyBorder="1" applyAlignment="1">
      <alignment vertical="center"/>
    </xf>
    <xf numFmtId="10" fontId="25" fillId="0" borderId="8" xfId="0" applyNumberFormat="1" applyFont="1" applyBorder="1" applyAlignment="1">
      <alignment vertical="center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vertical="center"/>
    </xf>
    <xf numFmtId="3" fontId="24" fillId="0" borderId="11" xfId="0" applyNumberFormat="1" applyFont="1" applyBorder="1" applyAlignment="1">
      <alignment vertical="center"/>
    </xf>
    <xf numFmtId="168" fontId="24" fillId="0" borderId="11" xfId="20" applyNumberFormat="1" applyFont="1" applyBorder="1" applyAlignment="1">
      <alignment vertical="center"/>
    </xf>
    <xf numFmtId="0" fontId="24" fillId="0" borderId="4" xfId="0" applyFont="1" applyBorder="1" applyAlignment="1">
      <alignment/>
    </xf>
    <xf numFmtId="0" fontId="24" fillId="0" borderId="4" xfId="0" applyFont="1" applyBorder="1" applyAlignment="1">
      <alignment vertical="center"/>
    </xf>
    <xf numFmtId="0" fontId="24" fillId="0" borderId="7" xfId="0" applyFont="1" applyBorder="1" applyAlignment="1">
      <alignment/>
    </xf>
    <xf numFmtId="0" fontId="24" fillId="0" borderId="7" xfId="0" applyFont="1" applyBorder="1" applyAlignment="1">
      <alignment vertical="center"/>
    </xf>
    <xf numFmtId="168" fontId="25" fillId="0" borderId="4" xfId="0" applyNumberFormat="1" applyFont="1" applyBorder="1" applyAlignment="1">
      <alignment vertical="center"/>
    </xf>
    <xf numFmtId="0" fontId="27" fillId="0" borderId="4" xfId="0" applyFont="1" applyBorder="1" applyAlignment="1">
      <alignment/>
    </xf>
    <xf numFmtId="0" fontId="27" fillId="0" borderId="4" xfId="0" applyFont="1" applyBorder="1" applyAlignment="1">
      <alignment vertical="center"/>
    </xf>
    <xf numFmtId="3" fontId="27" fillId="0" borderId="4" xfId="0" applyNumberFormat="1" applyFont="1" applyBorder="1" applyAlignment="1">
      <alignment vertical="center"/>
    </xf>
    <xf numFmtId="168" fontId="27" fillId="0" borderId="4" xfId="20" applyNumberFormat="1" applyFont="1" applyBorder="1" applyAlignment="1">
      <alignment vertical="center"/>
    </xf>
    <xf numFmtId="168" fontId="25" fillId="0" borderId="11" xfId="20" applyNumberFormat="1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168" fontId="25" fillId="0" borderId="11" xfId="0" applyNumberFormat="1" applyFont="1" applyBorder="1" applyAlignment="1">
      <alignment vertical="center"/>
    </xf>
    <xf numFmtId="168" fontId="25" fillId="0" borderId="1" xfId="0" applyNumberFormat="1" applyFont="1" applyBorder="1" applyAlignment="1">
      <alignment vertical="center"/>
    </xf>
    <xf numFmtId="168" fontId="25" fillId="0" borderId="8" xfId="0" applyNumberFormat="1" applyFont="1" applyBorder="1" applyAlignment="1">
      <alignment vertical="center"/>
    </xf>
    <xf numFmtId="0" fontId="25" fillId="0" borderId="6" xfId="0" applyFont="1" applyBorder="1" applyAlignment="1">
      <alignment horizontal="right" vertical="center"/>
    </xf>
    <xf numFmtId="168" fontId="25" fillId="0" borderId="5" xfId="20" applyNumberFormat="1" applyFont="1" applyBorder="1" applyAlignment="1">
      <alignment vertical="center"/>
    </xf>
    <xf numFmtId="169" fontId="24" fillId="0" borderId="1" xfId="0" applyNumberFormat="1" applyFont="1" applyBorder="1" applyAlignment="1">
      <alignment horizontal="left" vertical="center" indent="2"/>
    </xf>
    <xf numFmtId="0" fontId="40" fillId="0" borderId="8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3" fontId="27" fillId="0" borderId="8" xfId="0" applyNumberFormat="1" applyFont="1" applyBorder="1" applyAlignment="1">
      <alignment vertical="center"/>
    </xf>
    <xf numFmtId="168" fontId="27" fillId="0" borderId="8" xfId="20" applyNumberFormat="1" applyFont="1" applyBorder="1" applyAlignment="1">
      <alignment vertical="center"/>
    </xf>
    <xf numFmtId="0" fontId="40" fillId="0" borderId="4" xfId="0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25" fillId="0" borderId="21" xfId="0" applyNumberFormat="1" applyFont="1" applyBorder="1" applyAlignment="1">
      <alignment vertical="center"/>
    </xf>
    <xf numFmtId="168" fontId="24" fillId="0" borderId="6" xfId="20" applyNumberFormat="1" applyFont="1" applyBorder="1" applyAlignment="1">
      <alignment vertical="center"/>
    </xf>
    <xf numFmtId="10" fontId="25" fillId="0" borderId="11" xfId="0" applyNumberFormat="1" applyFont="1" applyBorder="1" applyAlignment="1">
      <alignment horizontal="right" vertical="center"/>
    </xf>
    <xf numFmtId="0" fontId="25" fillId="0" borderId="0" xfId="18" applyFont="1">
      <alignment/>
      <protection/>
    </xf>
    <xf numFmtId="0" fontId="25" fillId="0" borderId="1" xfId="18" applyFont="1" applyBorder="1" applyAlignment="1">
      <alignment horizontal="center" vertical="center"/>
      <protection/>
    </xf>
    <xf numFmtId="0" fontId="24" fillId="0" borderId="1" xfId="18" applyFont="1" applyBorder="1" applyAlignment="1">
      <alignment horizontal="center"/>
      <protection/>
    </xf>
    <xf numFmtId="0" fontId="24" fillId="0" borderId="1" xfId="18" applyFont="1" applyBorder="1">
      <alignment/>
      <protection/>
    </xf>
    <xf numFmtId="3" fontId="24" fillId="0" borderId="1" xfId="18" applyNumberFormat="1" applyFont="1" applyBorder="1">
      <alignment/>
      <protection/>
    </xf>
    <xf numFmtId="0" fontId="25" fillId="0" borderId="2" xfId="18" applyFont="1" applyBorder="1">
      <alignment/>
      <protection/>
    </xf>
    <xf numFmtId="0" fontId="25" fillId="0" borderId="3" xfId="18" applyFont="1" applyBorder="1">
      <alignment/>
      <protection/>
    </xf>
    <xf numFmtId="0" fontId="24" fillId="0" borderId="3" xfId="18" applyFont="1" applyBorder="1">
      <alignment/>
      <protection/>
    </xf>
    <xf numFmtId="3" fontId="24" fillId="0" borderId="3" xfId="18" applyNumberFormat="1" applyFont="1" applyBorder="1">
      <alignment/>
      <protection/>
    </xf>
    <xf numFmtId="0" fontId="30" fillId="0" borderId="3" xfId="18" applyFont="1" applyBorder="1">
      <alignment/>
      <protection/>
    </xf>
    <xf numFmtId="0" fontId="25" fillId="0" borderId="3" xfId="18" applyFont="1" applyBorder="1" applyAlignment="1">
      <alignment/>
      <protection/>
    </xf>
    <xf numFmtId="3" fontId="30" fillId="0" borderId="3" xfId="18" applyNumberFormat="1" applyFont="1" applyBorder="1">
      <alignment/>
      <protection/>
    </xf>
    <xf numFmtId="3" fontId="30" fillId="0" borderId="3" xfId="18" applyNumberFormat="1" applyFont="1" applyBorder="1" applyAlignment="1">
      <alignment/>
      <protection/>
    </xf>
    <xf numFmtId="0" fontId="30" fillId="0" borderId="3" xfId="18" applyFont="1" applyBorder="1" applyAlignment="1">
      <alignment/>
      <protection/>
    </xf>
    <xf numFmtId="0" fontId="25" fillId="0" borderId="3" xfId="18" applyFont="1" applyBorder="1" applyAlignment="1">
      <alignment horizontal="right"/>
      <protection/>
    </xf>
    <xf numFmtId="3" fontId="25" fillId="0" borderId="3" xfId="18" applyNumberFormat="1" applyFont="1" applyBorder="1">
      <alignment/>
      <protection/>
    </xf>
    <xf numFmtId="3" fontId="25" fillId="0" borderId="3" xfId="18" applyNumberFormat="1" applyFont="1" applyBorder="1" applyAlignment="1">
      <alignment/>
      <protection/>
    </xf>
    <xf numFmtId="0" fontId="25" fillId="0" borderId="7" xfId="18" applyFont="1" applyBorder="1">
      <alignment/>
      <protection/>
    </xf>
    <xf numFmtId="0" fontId="25" fillId="0" borderId="7" xfId="18" applyFont="1" applyBorder="1" applyAlignment="1">
      <alignment/>
      <protection/>
    </xf>
    <xf numFmtId="3" fontId="37" fillId="0" borderId="1" xfId="0" applyNumberFormat="1" applyFont="1" applyBorder="1" applyAlignment="1">
      <alignment vertical="center" wrapText="1"/>
    </xf>
    <xf numFmtId="3" fontId="37" fillId="0" borderId="1" xfId="0" applyNumberFormat="1" applyFont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27" fillId="0" borderId="3" xfId="0" applyNumberFormat="1" applyFont="1" applyBorder="1" applyAlignment="1">
      <alignment vertical="center"/>
    </xf>
    <xf numFmtId="3" fontId="27" fillId="0" borderId="6" xfId="0" applyNumberFormat="1" applyFont="1" applyBorder="1" applyAlignment="1">
      <alignment vertical="center"/>
    </xf>
    <xf numFmtId="3" fontId="36" fillId="0" borderId="11" xfId="0" applyNumberFormat="1" applyFont="1" applyBorder="1" applyAlignment="1">
      <alignment vertical="center"/>
    </xf>
    <xf numFmtId="3" fontId="27" fillId="0" borderId="5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/>
    </xf>
    <xf numFmtId="3" fontId="25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4" fillId="0" borderId="22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5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4" fillId="2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4" fillId="0" borderId="27" xfId="0" applyFont="1" applyBorder="1" applyAlignment="1">
      <alignment horizontal="left"/>
    </xf>
    <xf numFmtId="0" fontId="24" fillId="0" borderId="27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8" xfId="0" applyFont="1" applyBorder="1" applyAlignment="1">
      <alignment horizontal="left"/>
    </xf>
    <xf numFmtId="14" fontId="24" fillId="0" borderId="27" xfId="0" applyNumberFormat="1" applyFont="1" applyBorder="1" applyAlignment="1">
      <alignment horizontal="center"/>
    </xf>
    <xf numFmtId="20" fontId="24" fillId="0" borderId="26" xfId="0" applyNumberFormat="1" applyFont="1" applyBorder="1" applyAlignment="1">
      <alignment horizontal="center"/>
    </xf>
    <xf numFmtId="0" fontId="24" fillId="0" borderId="29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0" fontId="24" fillId="0" borderId="31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7" xfId="0" applyFont="1" applyBorder="1" applyAlignment="1">
      <alignment/>
    </xf>
    <xf numFmtId="3" fontId="25" fillId="0" borderId="6" xfId="0" applyNumberFormat="1" applyFont="1" applyBorder="1" applyAlignment="1">
      <alignment/>
    </xf>
    <xf numFmtId="3" fontId="25" fillId="0" borderId="17" xfId="0" applyNumberFormat="1" applyFont="1" applyBorder="1" applyAlignment="1">
      <alignment/>
    </xf>
    <xf numFmtId="168" fontId="25" fillId="0" borderId="13" xfId="0" applyNumberFormat="1" applyFont="1" applyBorder="1" applyAlignment="1">
      <alignment/>
    </xf>
    <xf numFmtId="0" fontId="25" fillId="0" borderId="1" xfId="0" applyFont="1" applyBorder="1" applyAlignment="1">
      <alignment horizontal="center"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3" fontId="25" fillId="0" borderId="1" xfId="0" applyNumberFormat="1" applyFont="1" applyBorder="1" applyAlignment="1">
      <alignment/>
    </xf>
    <xf numFmtId="3" fontId="25" fillId="0" borderId="9" xfId="0" applyNumberFormat="1" applyFont="1" applyBorder="1" applyAlignment="1">
      <alignment/>
    </xf>
    <xf numFmtId="168" fontId="25" fillId="0" borderId="14" xfId="0" applyNumberFormat="1" applyFont="1" applyBorder="1" applyAlignment="1">
      <alignment/>
    </xf>
    <xf numFmtId="0" fontId="25" fillId="0" borderId="1" xfId="0" applyFont="1" applyFill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9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1" xfId="0" applyFont="1" applyFill="1" applyBorder="1" applyAlignment="1">
      <alignment horizontal="center"/>
    </xf>
    <xf numFmtId="0" fontId="25" fillId="0" borderId="33" xfId="0" applyFont="1" applyBorder="1" applyAlignment="1">
      <alignment horizontal="center"/>
    </xf>
    <xf numFmtId="3" fontId="25" fillId="0" borderId="11" xfId="0" applyNumberFormat="1" applyFont="1" applyBorder="1" applyAlignment="1">
      <alignment/>
    </xf>
    <xf numFmtId="168" fontId="25" fillId="0" borderId="34" xfId="0" applyNumberFormat="1" applyFont="1" applyBorder="1" applyAlignment="1">
      <alignment/>
    </xf>
    <xf numFmtId="0" fontId="25" fillId="0" borderId="33" xfId="0" applyFont="1" applyFill="1" applyBorder="1" applyAlignment="1">
      <alignment horizontal="center"/>
    </xf>
    <xf numFmtId="0" fontId="25" fillId="0" borderId="35" xfId="0" applyFont="1" applyBorder="1" applyAlignment="1">
      <alignment/>
    </xf>
    <xf numFmtId="10" fontId="25" fillId="0" borderId="11" xfId="0" applyNumberFormat="1" applyFont="1" applyBorder="1" applyAlignment="1">
      <alignment/>
    </xf>
    <xf numFmtId="0" fontId="25" fillId="0" borderId="17" xfId="0" applyFont="1" applyFill="1" applyBorder="1" applyAlignment="1">
      <alignment horizontal="center"/>
    </xf>
    <xf numFmtId="0" fontId="25" fillId="0" borderId="36" xfId="0" applyFont="1" applyBorder="1" applyAlignment="1">
      <alignment/>
    </xf>
    <xf numFmtId="168" fontId="25" fillId="0" borderId="6" xfId="0" applyNumberFormat="1" applyFont="1" applyBorder="1" applyAlignment="1">
      <alignment/>
    </xf>
    <xf numFmtId="0" fontId="25" fillId="0" borderId="8" xfId="0" applyFont="1" applyFill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7" xfId="0" applyFont="1" applyBorder="1" applyAlignment="1">
      <alignment/>
    </xf>
    <xf numFmtId="0" fontId="25" fillId="0" borderId="38" xfId="0" applyFont="1" applyBorder="1" applyAlignment="1">
      <alignment/>
    </xf>
    <xf numFmtId="168" fontId="25" fillId="0" borderId="38" xfId="0" applyNumberFormat="1" applyFont="1" applyBorder="1" applyAlignment="1">
      <alignment/>
    </xf>
    <xf numFmtId="0" fontId="25" fillId="0" borderId="37" xfId="0" applyFont="1" applyFill="1" applyBorder="1" applyAlignment="1">
      <alignment horizontal="center"/>
    </xf>
    <xf numFmtId="3" fontId="25" fillId="0" borderId="37" xfId="0" applyNumberFormat="1" applyFont="1" applyBorder="1" applyAlignment="1">
      <alignment/>
    </xf>
    <xf numFmtId="168" fontId="25" fillId="0" borderId="8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10" fontId="25" fillId="0" borderId="8" xfId="0" applyNumberFormat="1" applyFont="1" applyBorder="1" applyAlignment="1">
      <alignment/>
    </xf>
    <xf numFmtId="0" fontId="25" fillId="0" borderId="6" xfId="0" applyFont="1" applyFill="1" applyBorder="1" applyAlignment="1">
      <alignment horizontal="center"/>
    </xf>
    <xf numFmtId="168" fontId="25" fillId="0" borderId="1" xfId="0" applyNumberFormat="1" applyFont="1" applyBorder="1" applyAlignment="1">
      <alignment/>
    </xf>
    <xf numFmtId="0" fontId="25" fillId="0" borderId="8" xfId="0" applyFont="1" applyBorder="1" applyAlignment="1">
      <alignment horizontal="center"/>
    </xf>
    <xf numFmtId="0" fontId="25" fillId="0" borderId="24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24" fillId="0" borderId="30" xfId="0" applyFont="1" applyBorder="1" applyAlignment="1">
      <alignment/>
    </xf>
    <xf numFmtId="3" fontId="24" fillId="0" borderId="29" xfId="0" applyNumberFormat="1" applyFont="1" applyBorder="1" applyAlignment="1">
      <alignment/>
    </xf>
    <xf numFmtId="168" fontId="24" fillId="0" borderId="29" xfId="0" applyNumberFormat="1" applyFont="1" applyBorder="1" applyAlignment="1">
      <alignment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6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24" fillId="0" borderId="1" xfId="18" applyFont="1" applyBorder="1" applyAlignment="1">
      <alignment horizontal="center"/>
      <protection/>
    </xf>
    <xf numFmtId="0" fontId="23" fillId="0" borderId="0" xfId="18" applyFont="1" applyAlignment="1">
      <alignment horizontal="left"/>
      <protection/>
    </xf>
    <xf numFmtId="0" fontId="25" fillId="0" borderId="11" xfId="18" applyFont="1" applyBorder="1" applyAlignment="1">
      <alignment horizontal="center" vertical="center"/>
      <protection/>
    </xf>
    <xf numFmtId="0" fontId="25" fillId="0" borderId="8" xfId="18" applyFont="1" applyBorder="1" applyAlignment="1">
      <alignment horizontal="center" vertical="center"/>
      <protection/>
    </xf>
    <xf numFmtId="0" fontId="25" fillId="0" borderId="6" xfId="18" applyFont="1" applyBorder="1" applyAlignment="1">
      <alignment horizontal="center" vertical="center"/>
      <protection/>
    </xf>
    <xf numFmtId="0" fontId="28" fillId="2" borderId="1" xfId="18" applyFont="1" applyFill="1" applyBorder="1" applyAlignment="1">
      <alignment horizontal="center" vertical="center" wrapText="1"/>
      <protection/>
    </xf>
    <xf numFmtId="0" fontId="28" fillId="2" borderId="1" xfId="18" applyFont="1" applyFill="1" applyBorder="1" applyAlignment="1">
      <alignment horizontal="center" vertical="center"/>
      <protection/>
    </xf>
    <xf numFmtId="0" fontId="24" fillId="2" borderId="1" xfId="18" applyFont="1" applyFill="1" applyBorder="1" applyAlignment="1">
      <alignment horizontal="center" vertical="center"/>
      <protection/>
    </xf>
    <xf numFmtId="0" fontId="41" fillId="2" borderId="1" xfId="18" applyFont="1" applyFill="1" applyBorder="1" applyAlignment="1">
      <alignment horizontal="center" vertical="center" wrapText="1"/>
      <protection/>
    </xf>
    <xf numFmtId="0" fontId="24" fillId="0" borderId="0" xfId="18" applyFont="1" applyAlignment="1">
      <alignment horizontal="center"/>
      <protection/>
    </xf>
    <xf numFmtId="0" fontId="24" fillId="0" borderId="9" xfId="18" applyFont="1" applyBorder="1" applyAlignment="1">
      <alignment horizontal="center"/>
      <protection/>
    </xf>
    <xf numFmtId="0" fontId="24" fillId="0" borderId="14" xfId="18" applyFont="1" applyBorder="1" applyAlignment="1">
      <alignment horizontal="center"/>
      <protection/>
    </xf>
    <xf numFmtId="0" fontId="25" fillId="0" borderId="33" xfId="18" applyFont="1" applyBorder="1" applyAlignment="1">
      <alignment horizontal="center"/>
      <protection/>
    </xf>
    <xf numFmtId="0" fontId="25" fillId="0" borderId="35" xfId="18" applyFont="1" applyBorder="1" applyAlignment="1">
      <alignment horizontal="center"/>
      <protection/>
    </xf>
    <xf numFmtId="0" fontId="25" fillId="0" borderId="34" xfId="18" applyFont="1" applyBorder="1" applyAlignment="1">
      <alignment horizontal="center"/>
      <protection/>
    </xf>
    <xf numFmtId="0" fontId="25" fillId="0" borderId="37" xfId="18" applyFont="1" applyBorder="1" applyAlignment="1">
      <alignment horizontal="center"/>
      <protection/>
    </xf>
    <xf numFmtId="0" fontId="25" fillId="0" borderId="0" xfId="18" applyFont="1" applyBorder="1" applyAlignment="1">
      <alignment horizontal="center"/>
      <protection/>
    </xf>
    <xf numFmtId="0" fontId="25" fillId="0" borderId="38" xfId="18" applyFont="1" applyBorder="1" applyAlignment="1">
      <alignment horizontal="center"/>
      <protection/>
    </xf>
    <xf numFmtId="0" fontId="25" fillId="0" borderId="21" xfId="18" applyFont="1" applyBorder="1" applyAlignment="1">
      <alignment horizontal="center"/>
      <protection/>
    </xf>
    <xf numFmtId="0" fontId="25" fillId="0" borderId="40" xfId="18" applyFont="1" applyBorder="1" applyAlignment="1">
      <alignment horizontal="center"/>
      <protection/>
    </xf>
    <xf numFmtId="0" fontId="25" fillId="0" borderId="41" xfId="18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8"/>
  <sheetViews>
    <sheetView workbookViewId="0" topLeftCell="A1">
      <selection activeCell="D11" sqref="D11"/>
    </sheetView>
  </sheetViews>
  <sheetFormatPr defaultColWidth="9.00390625" defaultRowHeight="12.75"/>
  <cols>
    <col min="1" max="1" width="6.00390625" style="0" customWidth="1"/>
    <col min="2" max="2" width="7.75390625" style="0" customWidth="1"/>
    <col min="3" max="3" width="5.75390625" style="0" customWidth="1"/>
    <col min="4" max="4" width="57.125" style="0" customWidth="1"/>
    <col min="5" max="6" width="11.125" style="0" customWidth="1"/>
    <col min="7" max="7" width="10.625" style="0" customWidth="1"/>
  </cols>
  <sheetData>
    <row r="1" spans="1:7" ht="15.75">
      <c r="A1" s="139"/>
      <c r="B1" s="418" t="s">
        <v>432</v>
      </c>
      <c r="C1" s="418"/>
      <c r="D1" s="418"/>
      <c r="E1" s="418"/>
      <c r="F1" s="418"/>
      <c r="G1" s="271"/>
    </row>
    <row r="2" spans="1:7" ht="15.75">
      <c r="A2" s="139"/>
      <c r="B2" s="139"/>
      <c r="C2" s="139"/>
      <c r="D2" s="139"/>
      <c r="E2" s="139"/>
      <c r="F2" s="272"/>
      <c r="G2" s="272" t="s">
        <v>41</v>
      </c>
    </row>
    <row r="3" spans="1:7" s="29" customFormat="1" ht="61.5" customHeight="1">
      <c r="A3" s="273" t="s">
        <v>2</v>
      </c>
      <c r="B3" s="273" t="s">
        <v>117</v>
      </c>
      <c r="C3" s="273" t="s">
        <v>4</v>
      </c>
      <c r="D3" s="274" t="s">
        <v>115</v>
      </c>
      <c r="E3" s="140" t="s">
        <v>559</v>
      </c>
      <c r="F3" s="140" t="s">
        <v>46</v>
      </c>
      <c r="G3" s="140" t="s">
        <v>479</v>
      </c>
    </row>
    <row r="4" spans="1:7" s="34" customFormat="1" ht="11.25" customHeight="1">
      <c r="A4" s="141">
        <v>1</v>
      </c>
      <c r="B4" s="141">
        <v>2</v>
      </c>
      <c r="C4" s="141">
        <v>3</v>
      </c>
      <c r="D4" s="141">
        <v>4</v>
      </c>
      <c r="E4" s="141">
        <v>5</v>
      </c>
      <c r="F4" s="141">
        <v>6</v>
      </c>
      <c r="G4" s="141">
        <v>7</v>
      </c>
    </row>
    <row r="5" spans="1:7" ht="16.5" customHeight="1">
      <c r="A5" s="275" t="s">
        <v>171</v>
      </c>
      <c r="B5" s="153"/>
      <c r="C5" s="153"/>
      <c r="D5" s="153" t="s">
        <v>172</v>
      </c>
      <c r="E5" s="152">
        <f>SUM(E6)</f>
        <v>463281</v>
      </c>
      <c r="F5" s="152">
        <f>SUM(F6)</f>
        <v>50100</v>
      </c>
      <c r="G5" s="276">
        <v>0.108</v>
      </c>
    </row>
    <row r="6" spans="1:7" ht="19.5" customHeight="1">
      <c r="A6" s="223"/>
      <c r="B6" s="143" t="s">
        <v>173</v>
      </c>
      <c r="C6" s="143"/>
      <c r="D6" s="277" t="s">
        <v>174</v>
      </c>
      <c r="E6" s="278">
        <f>SUM(E7:E11)</f>
        <v>463281</v>
      </c>
      <c r="F6" s="279">
        <f>SUM(F7:F11)</f>
        <v>50100</v>
      </c>
      <c r="G6" s="280">
        <v>0.108</v>
      </c>
    </row>
    <row r="7" spans="1:7" ht="19.5" customHeight="1">
      <c r="A7" s="187"/>
      <c r="B7" s="146"/>
      <c r="C7" s="146" t="s">
        <v>175</v>
      </c>
      <c r="D7" s="281" t="s">
        <v>176</v>
      </c>
      <c r="E7" s="150">
        <v>317377</v>
      </c>
      <c r="F7" s="282">
        <v>50000</v>
      </c>
      <c r="G7" s="283">
        <v>0.157</v>
      </c>
    </row>
    <row r="8" spans="1:7" ht="19.5" customHeight="1">
      <c r="A8" s="187"/>
      <c r="B8" s="146"/>
      <c r="C8" s="146" t="s">
        <v>200</v>
      </c>
      <c r="D8" s="281" t="s">
        <v>201</v>
      </c>
      <c r="E8" s="150">
        <v>102</v>
      </c>
      <c r="F8" s="282">
        <v>100</v>
      </c>
      <c r="G8" s="283">
        <v>0.98</v>
      </c>
    </row>
    <row r="9" spans="1:7" ht="19.5" customHeight="1">
      <c r="A9" s="187"/>
      <c r="B9" s="146"/>
      <c r="C9" s="146">
        <v>2010</v>
      </c>
      <c r="D9" s="281" t="s">
        <v>485</v>
      </c>
      <c r="E9" s="150">
        <v>145802</v>
      </c>
      <c r="F9" s="282">
        <v>0</v>
      </c>
      <c r="G9" s="283">
        <v>0</v>
      </c>
    </row>
    <row r="10" spans="1:7" ht="19.5" customHeight="1">
      <c r="A10" s="187"/>
      <c r="B10" s="146"/>
      <c r="C10" s="146"/>
      <c r="D10" s="281" t="s">
        <v>486</v>
      </c>
      <c r="E10" s="150"/>
      <c r="F10" s="150"/>
      <c r="G10" s="150"/>
    </row>
    <row r="11" spans="1:7" ht="19.5" customHeight="1">
      <c r="A11" s="220"/>
      <c r="B11" s="171"/>
      <c r="C11" s="171"/>
      <c r="D11" s="284" t="s">
        <v>487</v>
      </c>
      <c r="E11" s="285"/>
      <c r="F11" s="286"/>
      <c r="G11" s="285"/>
    </row>
    <row r="12" spans="1:7" ht="17.25" customHeight="1">
      <c r="A12" s="275" t="s">
        <v>177</v>
      </c>
      <c r="B12" s="153"/>
      <c r="C12" s="153"/>
      <c r="D12" s="153" t="s">
        <v>178</v>
      </c>
      <c r="E12" s="287">
        <f>SUM(E13)</f>
        <v>1101</v>
      </c>
      <c r="F12" s="287">
        <f>SUM(F13)</f>
        <v>1700</v>
      </c>
      <c r="G12" s="276">
        <v>1.544</v>
      </c>
    </row>
    <row r="13" spans="1:7" ht="19.5" customHeight="1">
      <c r="A13" s="208"/>
      <c r="B13" s="167" t="s">
        <v>179</v>
      </c>
      <c r="C13" s="167"/>
      <c r="D13" s="167" t="s">
        <v>180</v>
      </c>
      <c r="E13" s="169">
        <f>SUM(E14:E17)</f>
        <v>1101</v>
      </c>
      <c r="F13" s="169">
        <f>SUM(F14:F17)</f>
        <v>1700</v>
      </c>
      <c r="G13" s="288">
        <v>1.544</v>
      </c>
    </row>
    <row r="14" spans="1:7" ht="19.5" customHeight="1">
      <c r="A14" s="190"/>
      <c r="B14" s="159"/>
      <c r="C14" s="159" t="s">
        <v>181</v>
      </c>
      <c r="D14" s="159" t="s">
        <v>182</v>
      </c>
      <c r="E14" s="161">
        <v>1101</v>
      </c>
      <c r="F14" s="161">
        <v>1700</v>
      </c>
      <c r="G14" s="288">
        <v>1.544</v>
      </c>
    </row>
    <row r="15" spans="1:7" ht="19.5" customHeight="1">
      <c r="A15" s="190"/>
      <c r="B15" s="159"/>
      <c r="C15" s="159"/>
      <c r="D15" s="159" t="s">
        <v>183</v>
      </c>
      <c r="E15" s="159"/>
      <c r="F15" s="159"/>
      <c r="G15" s="159"/>
    </row>
    <row r="16" spans="1:7" ht="19.5" customHeight="1">
      <c r="A16" s="190"/>
      <c r="B16" s="159"/>
      <c r="C16" s="159"/>
      <c r="D16" s="159" t="s">
        <v>184</v>
      </c>
      <c r="E16" s="159"/>
      <c r="F16" s="159"/>
      <c r="G16" s="159"/>
    </row>
    <row r="17" spans="1:7" ht="19.5" customHeight="1">
      <c r="A17" s="190"/>
      <c r="B17" s="159"/>
      <c r="C17" s="159"/>
      <c r="D17" s="159" t="s">
        <v>185</v>
      </c>
      <c r="E17" s="159"/>
      <c r="F17" s="161"/>
      <c r="G17" s="161"/>
    </row>
    <row r="18" spans="1:7" ht="16.5" customHeight="1">
      <c r="A18" s="289">
        <v>600</v>
      </c>
      <c r="B18" s="153"/>
      <c r="C18" s="153"/>
      <c r="D18" s="153" t="s">
        <v>186</v>
      </c>
      <c r="E18" s="152">
        <f>SUM(E19+E21)</f>
        <v>297328</v>
      </c>
      <c r="F18" s="152">
        <f>SUM(F19+F21)</f>
        <v>160000</v>
      </c>
      <c r="G18" s="276">
        <v>0.538</v>
      </c>
    </row>
    <row r="19" spans="1:7" ht="17.25" customHeight="1">
      <c r="A19" s="223"/>
      <c r="B19" s="143">
        <v>60016</v>
      </c>
      <c r="C19" s="143"/>
      <c r="D19" s="143" t="s">
        <v>187</v>
      </c>
      <c r="E19" s="278">
        <f>SUM(E20)</f>
        <v>147328</v>
      </c>
      <c r="F19" s="278">
        <f>SUM(F20)</f>
        <v>160000</v>
      </c>
      <c r="G19" s="290">
        <v>1.086</v>
      </c>
    </row>
    <row r="20" spans="1:7" ht="15.75" customHeight="1">
      <c r="A20" s="187"/>
      <c r="B20" s="146"/>
      <c r="C20" s="146" t="s">
        <v>188</v>
      </c>
      <c r="D20" s="146" t="s">
        <v>204</v>
      </c>
      <c r="E20" s="150">
        <v>147328</v>
      </c>
      <c r="F20" s="150">
        <v>160000</v>
      </c>
      <c r="G20" s="291">
        <v>1.086</v>
      </c>
    </row>
    <row r="21" spans="1:7" ht="15.75" customHeight="1">
      <c r="A21" s="187"/>
      <c r="B21" s="146">
        <v>60078</v>
      </c>
      <c r="C21" s="146"/>
      <c r="D21" s="146" t="s">
        <v>484</v>
      </c>
      <c r="E21" s="150">
        <f>SUM(E22:E23)</f>
        <v>150000</v>
      </c>
      <c r="F21" s="150">
        <f>SUM(F22:F23)</f>
        <v>0</v>
      </c>
      <c r="G21" s="291">
        <v>0</v>
      </c>
    </row>
    <row r="22" spans="1:7" ht="15.75" customHeight="1">
      <c r="A22" s="187"/>
      <c r="B22" s="146"/>
      <c r="C22" s="146">
        <v>2030</v>
      </c>
      <c r="D22" s="146" t="s">
        <v>485</v>
      </c>
      <c r="E22" s="150">
        <v>150000</v>
      </c>
      <c r="F22" s="150">
        <v>0</v>
      </c>
      <c r="G22" s="291">
        <v>0</v>
      </c>
    </row>
    <row r="23" spans="1:7" ht="15.75" customHeight="1">
      <c r="A23" s="208"/>
      <c r="B23" s="167"/>
      <c r="C23" s="167"/>
      <c r="D23" s="167" t="s">
        <v>285</v>
      </c>
      <c r="E23" s="169"/>
      <c r="F23" s="169"/>
      <c r="G23" s="292"/>
    </row>
    <row r="24" spans="1:7" ht="18" customHeight="1">
      <c r="A24" s="289">
        <v>700</v>
      </c>
      <c r="B24" s="153"/>
      <c r="C24" s="153"/>
      <c r="D24" s="153" t="s">
        <v>189</v>
      </c>
      <c r="E24" s="152">
        <f>SUM(E25)</f>
        <v>859371</v>
      </c>
      <c r="F24" s="152">
        <f>SUM(F25)</f>
        <v>800200</v>
      </c>
      <c r="G24" s="276">
        <v>0.931</v>
      </c>
    </row>
    <row r="25" spans="1:7" ht="19.5" customHeight="1">
      <c r="A25" s="208"/>
      <c r="B25" s="167">
        <v>70005</v>
      </c>
      <c r="C25" s="167"/>
      <c r="D25" s="167" t="s">
        <v>190</v>
      </c>
      <c r="E25" s="169">
        <f>SUM(E26:E35)</f>
        <v>859371</v>
      </c>
      <c r="F25" s="169">
        <f>SUM(F26:F35)</f>
        <v>800200</v>
      </c>
      <c r="G25" s="288">
        <v>0.931</v>
      </c>
    </row>
    <row r="26" spans="1:7" ht="19.5" customHeight="1">
      <c r="A26" s="190"/>
      <c r="B26" s="159"/>
      <c r="C26" s="159" t="s">
        <v>191</v>
      </c>
      <c r="D26" s="159" t="s">
        <v>192</v>
      </c>
      <c r="E26" s="161">
        <v>92839</v>
      </c>
      <c r="F26" s="161">
        <v>93000</v>
      </c>
      <c r="G26" s="293">
        <v>1.001</v>
      </c>
    </row>
    <row r="27" spans="1:7" ht="19.5" customHeight="1">
      <c r="A27" s="190"/>
      <c r="B27" s="159"/>
      <c r="C27" s="159"/>
      <c r="D27" s="159" t="s">
        <v>420</v>
      </c>
      <c r="E27" s="159"/>
      <c r="F27" s="161"/>
      <c r="G27" s="161"/>
    </row>
    <row r="28" spans="1:7" ht="19.5" customHeight="1">
      <c r="A28" s="190"/>
      <c r="B28" s="159"/>
      <c r="C28" s="159" t="s">
        <v>181</v>
      </c>
      <c r="D28" s="159" t="s">
        <v>197</v>
      </c>
      <c r="E28" s="161">
        <v>261151</v>
      </c>
      <c r="F28" s="161">
        <v>265000</v>
      </c>
      <c r="G28" s="293">
        <v>1.014</v>
      </c>
    </row>
    <row r="29" spans="1:7" ht="19.5" customHeight="1">
      <c r="A29" s="190"/>
      <c r="B29" s="159"/>
      <c r="C29" s="159"/>
      <c r="D29" s="159" t="s">
        <v>193</v>
      </c>
      <c r="E29" s="159"/>
      <c r="F29" s="159"/>
      <c r="G29" s="159"/>
    </row>
    <row r="30" spans="1:7" ht="19.5" customHeight="1">
      <c r="A30" s="190"/>
      <c r="B30" s="159"/>
      <c r="C30" s="159"/>
      <c r="D30" s="159" t="s">
        <v>194</v>
      </c>
      <c r="E30" s="159"/>
      <c r="F30" s="159"/>
      <c r="G30" s="159"/>
    </row>
    <row r="31" spans="1:7" ht="19.5" customHeight="1">
      <c r="A31" s="190"/>
      <c r="B31" s="159"/>
      <c r="C31" s="159"/>
      <c r="D31" s="159" t="s">
        <v>195</v>
      </c>
      <c r="E31" s="159"/>
      <c r="F31" s="161"/>
      <c r="G31" s="161"/>
    </row>
    <row r="32" spans="1:7" ht="19.5" customHeight="1">
      <c r="A32" s="190"/>
      <c r="B32" s="159"/>
      <c r="C32" s="159" t="s">
        <v>196</v>
      </c>
      <c r="D32" s="159" t="s">
        <v>198</v>
      </c>
      <c r="E32" s="161">
        <v>38650</v>
      </c>
      <c r="F32" s="161">
        <v>39000</v>
      </c>
      <c r="G32" s="293">
        <v>1.009</v>
      </c>
    </row>
    <row r="33" spans="1:7" ht="19.5" customHeight="1">
      <c r="A33" s="190"/>
      <c r="B33" s="159"/>
      <c r="C33" s="159"/>
      <c r="D33" s="159" t="s">
        <v>199</v>
      </c>
      <c r="E33" s="159"/>
      <c r="F33" s="161"/>
      <c r="G33" s="161"/>
    </row>
    <row r="34" spans="1:7" ht="19.5" customHeight="1">
      <c r="A34" s="190"/>
      <c r="B34" s="159"/>
      <c r="C34" s="159" t="s">
        <v>175</v>
      </c>
      <c r="D34" s="159" t="s">
        <v>176</v>
      </c>
      <c r="E34" s="161">
        <v>463555</v>
      </c>
      <c r="F34" s="161">
        <v>400000</v>
      </c>
      <c r="G34" s="293">
        <v>0.862</v>
      </c>
    </row>
    <row r="35" spans="1:7" ht="19.5" customHeight="1">
      <c r="A35" s="190"/>
      <c r="B35" s="159"/>
      <c r="C35" s="159" t="s">
        <v>200</v>
      </c>
      <c r="D35" s="159" t="s">
        <v>201</v>
      </c>
      <c r="E35" s="161">
        <v>3176</v>
      </c>
      <c r="F35" s="161">
        <v>3200</v>
      </c>
      <c r="G35" s="293">
        <v>1.007</v>
      </c>
    </row>
    <row r="36" spans="1:7" ht="19.5" customHeight="1">
      <c r="A36" s="289">
        <v>710</v>
      </c>
      <c r="B36" s="153"/>
      <c r="C36" s="153"/>
      <c r="D36" s="153" t="s">
        <v>202</v>
      </c>
      <c r="E36" s="152">
        <f>SUM(E37)</f>
        <v>68609</v>
      </c>
      <c r="F36" s="152">
        <f>SUM(F37)</f>
        <v>76000</v>
      </c>
      <c r="G36" s="276">
        <v>1.107</v>
      </c>
    </row>
    <row r="37" spans="1:7" ht="12.75" customHeight="1">
      <c r="A37" s="223"/>
      <c r="B37" s="143">
        <v>71035</v>
      </c>
      <c r="C37" s="143"/>
      <c r="D37" s="143" t="s">
        <v>203</v>
      </c>
      <c r="E37" s="278">
        <f>SUM(E38:E40)</f>
        <v>68609</v>
      </c>
      <c r="F37" s="278">
        <f>SUM(F38:F40)</f>
        <v>76000</v>
      </c>
      <c r="G37" s="280">
        <v>1.107</v>
      </c>
    </row>
    <row r="38" spans="1:7" ht="15" customHeight="1">
      <c r="A38" s="294"/>
      <c r="B38" s="295"/>
      <c r="C38" s="295" t="s">
        <v>188</v>
      </c>
      <c r="D38" s="295" t="s">
        <v>204</v>
      </c>
      <c r="E38" s="296">
        <v>67609</v>
      </c>
      <c r="F38" s="296">
        <v>75000</v>
      </c>
      <c r="G38" s="297">
        <v>1.109</v>
      </c>
    </row>
    <row r="39" spans="1:7" ht="16.5" customHeight="1">
      <c r="A39" s="192"/>
      <c r="B39" s="111"/>
      <c r="C39" s="111">
        <v>2020</v>
      </c>
      <c r="D39" s="111" t="s">
        <v>531</v>
      </c>
      <c r="E39" s="199"/>
      <c r="F39" s="199"/>
      <c r="G39" s="298"/>
    </row>
    <row r="40" spans="1:7" ht="15" customHeight="1">
      <c r="A40" s="192"/>
      <c r="B40" s="111"/>
      <c r="C40" s="111"/>
      <c r="D40" s="111" t="s">
        <v>532</v>
      </c>
      <c r="E40" s="199">
        <v>1000</v>
      </c>
      <c r="F40" s="199">
        <v>1000</v>
      </c>
      <c r="G40" s="298">
        <v>1</v>
      </c>
    </row>
    <row r="41" spans="1:8" ht="19.5" customHeight="1">
      <c r="A41" s="289">
        <v>750</v>
      </c>
      <c r="B41" s="153"/>
      <c r="C41" s="153"/>
      <c r="D41" s="153" t="s">
        <v>205</v>
      </c>
      <c r="E41" s="152">
        <f>SUM(E42+E48)</f>
        <v>236093</v>
      </c>
      <c r="F41" s="213">
        <f>SUM(F42+F48)</f>
        <v>232797</v>
      </c>
      <c r="G41" s="276">
        <v>0.986</v>
      </c>
      <c r="H41" s="207"/>
    </row>
    <row r="42" spans="1:7" ht="19.5" customHeight="1">
      <c r="A42" s="192"/>
      <c r="B42" s="111">
        <v>75011</v>
      </c>
      <c r="C42" s="111"/>
      <c r="D42" s="111" t="s">
        <v>206</v>
      </c>
      <c r="E42" s="199">
        <f>SUM(E43:E47)</f>
        <v>165702</v>
      </c>
      <c r="F42" s="199">
        <f>SUM(F43:F47)</f>
        <v>164497</v>
      </c>
      <c r="G42" s="298">
        <v>0.992</v>
      </c>
    </row>
    <row r="43" spans="1:7" ht="19.5" customHeight="1">
      <c r="A43" s="223"/>
      <c r="B43" s="143"/>
      <c r="C43" s="143">
        <v>2010</v>
      </c>
      <c r="D43" s="143" t="s">
        <v>448</v>
      </c>
      <c r="E43" s="278">
        <v>160484</v>
      </c>
      <c r="F43" s="278">
        <v>160847</v>
      </c>
      <c r="G43" s="280">
        <v>1.002</v>
      </c>
    </row>
    <row r="44" spans="1:7" ht="19.5" customHeight="1">
      <c r="A44" s="187"/>
      <c r="B44" s="146"/>
      <c r="C44" s="146"/>
      <c r="D44" s="146" t="s">
        <v>422</v>
      </c>
      <c r="E44" s="146"/>
      <c r="F44" s="150"/>
      <c r="G44" s="150"/>
    </row>
    <row r="45" spans="1:7" ht="19.5" customHeight="1">
      <c r="A45" s="187"/>
      <c r="B45" s="146"/>
      <c r="C45" s="146"/>
      <c r="D45" s="146" t="s">
        <v>423</v>
      </c>
      <c r="E45" s="146"/>
      <c r="F45" s="150"/>
      <c r="G45" s="150"/>
    </row>
    <row r="46" spans="1:7" ht="19.5" customHeight="1">
      <c r="A46" s="187"/>
      <c r="B46" s="146"/>
      <c r="C46" s="146">
        <v>2360</v>
      </c>
      <c r="D46" s="146" t="s">
        <v>207</v>
      </c>
      <c r="E46" s="150">
        <v>5218</v>
      </c>
      <c r="F46" s="150">
        <v>3650</v>
      </c>
      <c r="G46" s="283">
        <v>0.699</v>
      </c>
    </row>
    <row r="47" spans="1:7" ht="19.5" customHeight="1">
      <c r="A47" s="187"/>
      <c r="B47" s="146"/>
      <c r="C47" s="146"/>
      <c r="D47" s="146" t="s">
        <v>424</v>
      </c>
      <c r="E47" s="146"/>
      <c r="F47" s="150"/>
      <c r="G47" s="150"/>
    </row>
    <row r="48" spans="1:7" ht="19.5" customHeight="1">
      <c r="A48" s="187"/>
      <c r="B48" s="146">
        <v>75023</v>
      </c>
      <c r="C48" s="146"/>
      <c r="D48" s="146" t="s">
        <v>209</v>
      </c>
      <c r="E48" s="150">
        <f>SUM(E49:E52)</f>
        <v>70391</v>
      </c>
      <c r="F48" s="371">
        <f>SUM(F49:F52)</f>
        <v>68300</v>
      </c>
      <c r="G48" s="283">
        <v>0.97</v>
      </c>
    </row>
    <row r="49" spans="1:7" ht="19.5" customHeight="1">
      <c r="A49" s="187"/>
      <c r="B49" s="146"/>
      <c r="C49" s="146" t="s">
        <v>188</v>
      </c>
      <c r="D49" s="146" t="s">
        <v>204</v>
      </c>
      <c r="E49" s="150">
        <v>11696</v>
      </c>
      <c r="F49" s="150">
        <v>12000</v>
      </c>
      <c r="G49" s="283">
        <v>1.026</v>
      </c>
    </row>
    <row r="50" spans="1:7" ht="19.5" customHeight="1">
      <c r="A50" s="187"/>
      <c r="B50" s="146"/>
      <c r="C50" s="146" t="s">
        <v>210</v>
      </c>
      <c r="D50" s="146" t="s">
        <v>425</v>
      </c>
      <c r="E50" s="150">
        <v>6932</v>
      </c>
      <c r="F50" s="150">
        <v>7500</v>
      </c>
      <c r="G50" s="283">
        <v>1.081</v>
      </c>
    </row>
    <row r="51" spans="1:7" ht="19.5" customHeight="1">
      <c r="A51" s="187"/>
      <c r="B51" s="146"/>
      <c r="C51" s="146" t="s">
        <v>200</v>
      </c>
      <c r="D51" s="146" t="s">
        <v>201</v>
      </c>
      <c r="E51" s="150">
        <v>3810</v>
      </c>
      <c r="F51" s="150">
        <v>3800</v>
      </c>
      <c r="G51" s="283">
        <v>0.997</v>
      </c>
    </row>
    <row r="52" spans="1:7" ht="19.5" customHeight="1">
      <c r="A52" s="220"/>
      <c r="B52" s="171"/>
      <c r="C52" s="171" t="s">
        <v>211</v>
      </c>
      <c r="D52" s="171" t="s">
        <v>212</v>
      </c>
      <c r="E52" s="285">
        <v>47953</v>
      </c>
      <c r="F52" s="372">
        <v>45000</v>
      </c>
      <c r="G52" s="299">
        <v>0.938</v>
      </c>
    </row>
    <row r="53" spans="1:7" ht="19.5" customHeight="1">
      <c r="A53" s="289">
        <v>751</v>
      </c>
      <c r="B53" s="153"/>
      <c r="C53" s="153"/>
      <c r="D53" s="153" t="s">
        <v>213</v>
      </c>
      <c r="E53" s="152">
        <f>SUM(E54+E58)</f>
        <v>79643</v>
      </c>
      <c r="F53" s="152">
        <f>SUM(F54+F58)</f>
        <v>3868</v>
      </c>
      <c r="G53" s="276">
        <v>0.048</v>
      </c>
    </row>
    <row r="54" spans="1:7" ht="19.5" customHeight="1">
      <c r="A54" s="223"/>
      <c r="B54" s="143">
        <v>75101</v>
      </c>
      <c r="C54" s="143"/>
      <c r="D54" s="143" t="s">
        <v>214</v>
      </c>
      <c r="E54" s="278">
        <f>SUM(E55:E57)</f>
        <v>3883</v>
      </c>
      <c r="F54" s="278">
        <f>SUM(F55:F57)</f>
        <v>3868</v>
      </c>
      <c r="G54" s="280">
        <v>0.996</v>
      </c>
    </row>
    <row r="55" spans="1:7" ht="19.5" customHeight="1">
      <c r="A55" s="187"/>
      <c r="B55" s="146"/>
      <c r="C55" s="146">
        <v>2010</v>
      </c>
      <c r="D55" s="146" t="s">
        <v>421</v>
      </c>
      <c r="E55" s="150">
        <v>3883</v>
      </c>
      <c r="F55" s="150">
        <v>3868</v>
      </c>
      <c r="G55" s="283">
        <v>0.996</v>
      </c>
    </row>
    <row r="56" spans="1:7" ht="19.5" customHeight="1">
      <c r="A56" s="187"/>
      <c r="B56" s="146"/>
      <c r="C56" s="146"/>
      <c r="D56" s="146" t="s">
        <v>422</v>
      </c>
      <c r="E56" s="146"/>
      <c r="F56" s="146"/>
      <c r="G56" s="146"/>
    </row>
    <row r="57" spans="1:7" ht="19.5" customHeight="1">
      <c r="A57" s="187"/>
      <c r="B57" s="146"/>
      <c r="C57" s="146"/>
      <c r="D57" s="146" t="s">
        <v>423</v>
      </c>
      <c r="E57" s="146"/>
      <c r="F57" s="150"/>
      <c r="G57" s="150"/>
    </row>
    <row r="58" spans="1:7" ht="19.5" customHeight="1">
      <c r="A58" s="187"/>
      <c r="B58" s="146">
        <v>75109</v>
      </c>
      <c r="C58" s="146"/>
      <c r="D58" s="146" t="s">
        <v>488</v>
      </c>
      <c r="E58" s="146">
        <f>SUM(E59:E62)</f>
        <v>75760</v>
      </c>
      <c r="F58" s="146">
        <f>SUM(F59:F62)</f>
        <v>0</v>
      </c>
      <c r="G58" s="283">
        <v>0</v>
      </c>
    </row>
    <row r="59" spans="1:7" ht="19.5" customHeight="1">
      <c r="A59" s="187"/>
      <c r="B59" s="146"/>
      <c r="C59" s="146"/>
      <c r="D59" s="146" t="s">
        <v>489</v>
      </c>
      <c r="E59" s="146"/>
      <c r="F59" s="150"/>
      <c r="G59" s="150"/>
    </row>
    <row r="60" spans="1:7" ht="19.5" customHeight="1">
      <c r="A60" s="187"/>
      <c r="B60" s="146"/>
      <c r="C60" s="146">
        <v>2010</v>
      </c>
      <c r="D60" s="146" t="s">
        <v>421</v>
      </c>
      <c r="E60" s="150">
        <v>75760</v>
      </c>
      <c r="F60" s="150">
        <v>0</v>
      </c>
      <c r="G60" s="283">
        <v>0</v>
      </c>
    </row>
    <row r="61" spans="1:7" ht="19.5" customHeight="1">
      <c r="A61" s="187"/>
      <c r="B61" s="146"/>
      <c r="C61" s="146"/>
      <c r="D61" s="146" t="s">
        <v>422</v>
      </c>
      <c r="E61" s="146"/>
      <c r="F61" s="150"/>
      <c r="G61" s="150"/>
    </row>
    <row r="62" spans="1:7" ht="19.5" customHeight="1">
      <c r="A62" s="220"/>
      <c r="B62" s="171"/>
      <c r="C62" s="171"/>
      <c r="D62" s="171" t="s">
        <v>423</v>
      </c>
      <c r="E62" s="171"/>
      <c r="F62" s="285"/>
      <c r="G62" s="285"/>
    </row>
    <row r="63" spans="1:7" ht="19.5" customHeight="1">
      <c r="A63" s="289">
        <v>752</v>
      </c>
      <c r="B63" s="153"/>
      <c r="C63" s="153"/>
      <c r="D63" s="153" t="s">
        <v>215</v>
      </c>
      <c r="E63" s="153">
        <f>SUM(E64)</f>
        <v>500</v>
      </c>
      <c r="F63" s="153">
        <f>SUM(F64)</f>
        <v>1000</v>
      </c>
      <c r="G63" s="276">
        <v>2</v>
      </c>
    </row>
    <row r="64" spans="1:7" ht="19.5" customHeight="1">
      <c r="A64" s="223"/>
      <c r="B64" s="143">
        <v>75212</v>
      </c>
      <c r="C64" s="143"/>
      <c r="D64" s="143" t="s">
        <v>216</v>
      </c>
      <c r="E64" s="143">
        <f>SUM(E65:E67)</f>
        <v>500</v>
      </c>
      <c r="F64" s="143">
        <f>SUM(F65:F67)</f>
        <v>1000</v>
      </c>
      <c r="G64" s="280">
        <v>2</v>
      </c>
    </row>
    <row r="65" spans="1:7" ht="19.5" customHeight="1">
      <c r="A65" s="193"/>
      <c r="B65" s="151"/>
      <c r="C65" s="151">
        <v>2010</v>
      </c>
      <c r="D65" s="151" t="s">
        <v>448</v>
      </c>
      <c r="E65" s="300">
        <v>500</v>
      </c>
      <c r="F65" s="301">
        <v>1000</v>
      </c>
      <c r="G65" s="283">
        <v>2</v>
      </c>
    </row>
    <row r="66" spans="1:7" ht="19.5" customHeight="1">
      <c r="A66" s="187"/>
      <c r="B66" s="146"/>
      <c r="C66" s="146"/>
      <c r="D66" s="146" t="s">
        <v>422</v>
      </c>
      <c r="E66" s="146"/>
      <c r="F66" s="146"/>
      <c r="G66" s="146"/>
    </row>
    <row r="67" spans="1:7" ht="19.5" customHeight="1">
      <c r="A67" s="208"/>
      <c r="B67" s="167"/>
      <c r="C67" s="167"/>
      <c r="D67" s="167" t="s">
        <v>423</v>
      </c>
      <c r="E67" s="167"/>
      <c r="F67" s="169"/>
      <c r="G67" s="169"/>
    </row>
    <row r="68" spans="1:7" ht="19.5" customHeight="1">
      <c r="A68" s="289">
        <v>754</v>
      </c>
      <c r="B68" s="153"/>
      <c r="C68" s="153"/>
      <c r="D68" s="153" t="s">
        <v>217</v>
      </c>
      <c r="E68" s="152">
        <f>SUM(E69+E73+E80)</f>
        <v>40120</v>
      </c>
      <c r="F68" s="152">
        <f>SUM(F73+F80)</f>
        <v>18700</v>
      </c>
      <c r="G68" s="276">
        <v>0.466</v>
      </c>
    </row>
    <row r="69" spans="1:7" ht="17.25" customHeight="1">
      <c r="A69" s="302"/>
      <c r="B69" s="143">
        <v>75412</v>
      </c>
      <c r="C69" s="143"/>
      <c r="D69" s="143" t="s">
        <v>305</v>
      </c>
      <c r="E69" s="278">
        <f>SUM(E70:E72)</f>
        <v>13200</v>
      </c>
      <c r="F69" s="278">
        <f>SUM(F70:F72)</f>
        <v>0</v>
      </c>
      <c r="G69" s="280">
        <v>0</v>
      </c>
    </row>
    <row r="70" spans="1:7" ht="18" customHeight="1">
      <c r="A70" s="303"/>
      <c r="B70" s="304"/>
      <c r="C70" s="146">
        <v>6290</v>
      </c>
      <c r="D70" s="146" t="s">
        <v>517</v>
      </c>
      <c r="E70" s="150">
        <v>13200</v>
      </c>
      <c r="F70" s="150">
        <v>0</v>
      </c>
      <c r="G70" s="283">
        <v>0</v>
      </c>
    </row>
    <row r="71" spans="1:7" ht="17.25" customHeight="1">
      <c r="A71" s="305"/>
      <c r="B71" s="306"/>
      <c r="C71" s="151"/>
      <c r="D71" s="151" t="s">
        <v>518</v>
      </c>
      <c r="E71" s="307"/>
      <c r="F71" s="307"/>
      <c r="G71" s="308"/>
    </row>
    <row r="72" spans="1:7" ht="19.5" customHeight="1">
      <c r="A72" s="303"/>
      <c r="B72" s="304"/>
      <c r="C72" s="146"/>
      <c r="D72" s="146" t="s">
        <v>527</v>
      </c>
      <c r="E72" s="150"/>
      <c r="F72" s="150"/>
      <c r="G72" s="309"/>
    </row>
    <row r="73" spans="1:7" ht="15.75" customHeight="1">
      <c r="A73" s="208"/>
      <c r="B73" s="167">
        <v>75414</v>
      </c>
      <c r="C73" s="167"/>
      <c r="D73" s="167" t="s">
        <v>218</v>
      </c>
      <c r="E73" s="167">
        <f>SUM(E74:E79)</f>
        <v>9700</v>
      </c>
      <c r="F73" s="167">
        <f>SUM(F74)</f>
        <v>700</v>
      </c>
      <c r="G73" s="310">
        <v>0.072</v>
      </c>
    </row>
    <row r="74" spans="1:7" ht="19.5" customHeight="1">
      <c r="A74" s="190"/>
      <c r="B74" s="159"/>
      <c r="C74" s="159">
        <v>2010</v>
      </c>
      <c r="D74" s="159" t="s">
        <v>448</v>
      </c>
      <c r="E74" s="161">
        <v>700</v>
      </c>
      <c r="F74" s="159">
        <v>700</v>
      </c>
      <c r="G74" s="293">
        <v>1</v>
      </c>
    </row>
    <row r="75" spans="1:7" ht="19.5" customHeight="1">
      <c r="A75" s="190"/>
      <c r="B75" s="159"/>
      <c r="C75" s="159"/>
      <c r="D75" s="159" t="s">
        <v>422</v>
      </c>
      <c r="E75" s="159"/>
      <c r="F75" s="159"/>
      <c r="G75" s="159"/>
    </row>
    <row r="76" spans="1:7" ht="19.5" customHeight="1">
      <c r="A76" s="190"/>
      <c r="B76" s="159"/>
      <c r="C76" s="159"/>
      <c r="D76" s="159" t="s">
        <v>423</v>
      </c>
      <c r="E76" s="159"/>
      <c r="F76" s="159"/>
      <c r="G76" s="159"/>
    </row>
    <row r="77" spans="1:7" ht="16.5" customHeight="1">
      <c r="A77" s="294"/>
      <c r="B77" s="295"/>
      <c r="C77" s="295">
        <v>6310</v>
      </c>
      <c r="D77" s="295" t="s">
        <v>480</v>
      </c>
      <c r="E77" s="296">
        <v>9000</v>
      </c>
      <c r="F77" s="295">
        <v>0</v>
      </c>
      <c r="G77" s="297">
        <v>0</v>
      </c>
    </row>
    <row r="78" spans="1:7" ht="19.5" customHeight="1">
      <c r="A78" s="311"/>
      <c r="B78" s="312"/>
      <c r="C78" s="312"/>
      <c r="D78" s="312" t="s">
        <v>481</v>
      </c>
      <c r="E78" s="313"/>
      <c r="F78" s="312"/>
      <c r="G78" s="312"/>
    </row>
    <row r="79" spans="1:7" ht="19.5" customHeight="1">
      <c r="A79" s="294"/>
      <c r="B79" s="295"/>
      <c r="C79" s="295"/>
      <c r="D79" s="295" t="s">
        <v>482</v>
      </c>
      <c r="E79" s="296"/>
      <c r="F79" s="295"/>
      <c r="G79" s="295"/>
    </row>
    <row r="80" spans="1:7" ht="16.5" customHeight="1">
      <c r="A80" s="220"/>
      <c r="B80" s="171">
        <v>75416</v>
      </c>
      <c r="C80" s="171"/>
      <c r="D80" s="171" t="s">
        <v>219</v>
      </c>
      <c r="E80" s="285">
        <f>SUM(E81)</f>
        <v>17220</v>
      </c>
      <c r="F80" s="285">
        <f>SUM(F81)</f>
        <v>18000</v>
      </c>
      <c r="G80" s="299">
        <v>1.045</v>
      </c>
    </row>
    <row r="81" spans="1:7" ht="19.5" customHeight="1">
      <c r="A81" s="208"/>
      <c r="B81" s="167"/>
      <c r="C81" s="167" t="s">
        <v>220</v>
      </c>
      <c r="D81" s="167" t="s">
        <v>221</v>
      </c>
      <c r="E81" s="169">
        <v>17220</v>
      </c>
      <c r="F81" s="169">
        <v>18000</v>
      </c>
      <c r="G81" s="288">
        <v>1.045</v>
      </c>
    </row>
    <row r="82" spans="1:7" ht="19.5" customHeight="1">
      <c r="A82" s="314">
        <v>756</v>
      </c>
      <c r="B82" s="315"/>
      <c r="C82" s="315"/>
      <c r="D82" s="315" t="s">
        <v>222</v>
      </c>
      <c r="E82" s="316">
        <f>SUM(E85+E89+E99+E112+E118)</f>
        <v>18978184</v>
      </c>
      <c r="F82" s="373">
        <f>SUM(F85+F89+F99+F112+F118)</f>
        <v>20418630</v>
      </c>
      <c r="G82" s="317">
        <v>1.075</v>
      </c>
    </row>
    <row r="83" spans="1:7" ht="25.5" customHeight="1">
      <c r="A83" s="318"/>
      <c r="B83" s="319"/>
      <c r="C83" s="319"/>
      <c r="D83" s="319" t="s">
        <v>223</v>
      </c>
      <c r="E83" s="319"/>
      <c r="F83" s="319"/>
      <c r="G83" s="319"/>
    </row>
    <row r="84" spans="1:7" ht="31.5" customHeight="1">
      <c r="A84" s="320"/>
      <c r="B84" s="321"/>
      <c r="C84" s="321"/>
      <c r="D84" s="321" t="s">
        <v>224</v>
      </c>
      <c r="E84" s="321"/>
      <c r="F84" s="321"/>
      <c r="G84" s="321"/>
    </row>
    <row r="85" spans="1:7" ht="19.5" customHeight="1">
      <c r="A85" s="192"/>
      <c r="B85" s="111">
        <v>75601</v>
      </c>
      <c r="C85" s="111"/>
      <c r="D85" s="111" t="s">
        <v>225</v>
      </c>
      <c r="E85" s="199">
        <f>SUM(E86:E88)</f>
        <v>43156</v>
      </c>
      <c r="F85" s="199">
        <f>SUM(F86:F88)</f>
        <v>33700</v>
      </c>
      <c r="G85" s="298">
        <v>0.78</v>
      </c>
    </row>
    <row r="86" spans="1:7" ht="19.5" customHeight="1">
      <c r="A86" s="223"/>
      <c r="B86" s="143"/>
      <c r="C86" s="143" t="s">
        <v>226</v>
      </c>
      <c r="D86" s="143" t="s">
        <v>227</v>
      </c>
      <c r="E86" s="278">
        <v>40421</v>
      </c>
      <c r="F86" s="278">
        <v>31700</v>
      </c>
      <c r="G86" s="280">
        <v>0.784</v>
      </c>
    </row>
    <row r="87" spans="1:7" ht="19.5" customHeight="1">
      <c r="A87" s="187"/>
      <c r="B87" s="146"/>
      <c r="C87" s="146"/>
      <c r="D87" s="146" t="s">
        <v>228</v>
      </c>
      <c r="E87" s="146"/>
      <c r="F87" s="146"/>
      <c r="G87" s="146"/>
    </row>
    <row r="88" spans="1:7" ht="19.5" customHeight="1">
      <c r="A88" s="208"/>
      <c r="B88" s="167"/>
      <c r="C88" s="167" t="s">
        <v>229</v>
      </c>
      <c r="D88" s="167" t="s">
        <v>230</v>
      </c>
      <c r="E88" s="169">
        <v>2735</v>
      </c>
      <c r="F88" s="169">
        <v>2000</v>
      </c>
      <c r="G88" s="288">
        <v>0.731</v>
      </c>
    </row>
    <row r="89" spans="1:7" ht="19.5" customHeight="1">
      <c r="A89" s="190"/>
      <c r="B89" s="159">
        <v>75615</v>
      </c>
      <c r="C89" s="159"/>
      <c r="D89" s="159" t="s">
        <v>231</v>
      </c>
      <c r="E89" s="159">
        <f>SUM(E90:E98)</f>
        <v>4757737</v>
      </c>
      <c r="F89" s="324">
        <f>SUM(F90:F98)</f>
        <v>5114000</v>
      </c>
      <c r="G89" s="322">
        <v>1.074</v>
      </c>
    </row>
    <row r="90" spans="1:7" ht="19.5" customHeight="1">
      <c r="A90" s="190"/>
      <c r="B90" s="159"/>
      <c r="C90" s="159"/>
      <c r="D90" s="159" t="s">
        <v>232</v>
      </c>
      <c r="E90" s="159"/>
      <c r="F90" s="159"/>
      <c r="G90" s="159"/>
    </row>
    <row r="91" spans="1:7" ht="19.5" customHeight="1">
      <c r="A91" s="190"/>
      <c r="B91" s="159"/>
      <c r="C91" s="159"/>
      <c r="D91" s="159" t="s">
        <v>233</v>
      </c>
      <c r="E91" s="159"/>
      <c r="F91" s="159"/>
      <c r="G91" s="159"/>
    </row>
    <row r="92" spans="1:7" ht="19.5" customHeight="1">
      <c r="A92" s="190"/>
      <c r="B92" s="159"/>
      <c r="C92" s="159" t="s">
        <v>234</v>
      </c>
      <c r="D92" s="159" t="s">
        <v>235</v>
      </c>
      <c r="E92" s="161">
        <v>4155043</v>
      </c>
      <c r="F92" s="161">
        <v>4440000</v>
      </c>
      <c r="G92" s="293">
        <v>1.068</v>
      </c>
    </row>
    <row r="93" spans="1:7" ht="19.5" customHeight="1">
      <c r="A93" s="190"/>
      <c r="B93" s="159"/>
      <c r="C93" s="159" t="s">
        <v>236</v>
      </c>
      <c r="D93" s="159" t="s">
        <v>237</v>
      </c>
      <c r="E93" s="161">
        <v>235542</v>
      </c>
      <c r="F93" s="161">
        <v>274000</v>
      </c>
      <c r="G93" s="293">
        <v>1.163</v>
      </c>
    </row>
    <row r="94" spans="1:7" ht="19.5" customHeight="1">
      <c r="A94" s="190"/>
      <c r="B94" s="159"/>
      <c r="C94" s="159" t="s">
        <v>238</v>
      </c>
      <c r="D94" s="159" t="s">
        <v>239</v>
      </c>
      <c r="E94" s="161">
        <v>12913</v>
      </c>
      <c r="F94" s="161">
        <v>13000</v>
      </c>
      <c r="G94" s="293">
        <v>1.006</v>
      </c>
    </row>
    <row r="95" spans="1:7" ht="19.5" customHeight="1">
      <c r="A95" s="190"/>
      <c r="B95" s="159"/>
      <c r="C95" s="159" t="s">
        <v>240</v>
      </c>
      <c r="D95" s="159" t="s">
        <v>241</v>
      </c>
      <c r="E95" s="161">
        <v>201045</v>
      </c>
      <c r="F95" s="161">
        <v>220000</v>
      </c>
      <c r="G95" s="293">
        <v>1.094</v>
      </c>
    </row>
    <row r="96" spans="1:7" ht="19.5" customHeight="1">
      <c r="A96" s="190"/>
      <c r="B96" s="159"/>
      <c r="C96" s="159" t="s">
        <v>242</v>
      </c>
      <c r="D96" s="159" t="s">
        <v>243</v>
      </c>
      <c r="E96" s="161">
        <v>4805</v>
      </c>
      <c r="F96" s="161">
        <v>10000</v>
      </c>
      <c r="G96" s="293">
        <v>2.081</v>
      </c>
    </row>
    <row r="97" spans="1:7" ht="19.5" customHeight="1">
      <c r="A97" s="190"/>
      <c r="B97" s="159"/>
      <c r="C97" s="159" t="s">
        <v>229</v>
      </c>
      <c r="D97" s="159" t="s">
        <v>230</v>
      </c>
      <c r="E97" s="161">
        <v>51638</v>
      </c>
      <c r="F97" s="325">
        <v>60000</v>
      </c>
      <c r="G97" s="293">
        <v>1.161</v>
      </c>
    </row>
    <row r="98" spans="1:7" ht="19.5" customHeight="1">
      <c r="A98" s="190"/>
      <c r="B98" s="159"/>
      <c r="C98" s="159">
        <v>2680</v>
      </c>
      <c r="D98" s="159" t="s">
        <v>244</v>
      </c>
      <c r="E98" s="161">
        <v>96751</v>
      </c>
      <c r="F98" s="161">
        <v>97000</v>
      </c>
      <c r="G98" s="293">
        <v>1.002</v>
      </c>
    </row>
    <row r="99" spans="1:7" ht="19.5" customHeight="1">
      <c r="A99" s="190"/>
      <c r="B99" s="159">
        <v>75616</v>
      </c>
      <c r="C99" s="159"/>
      <c r="D99" s="159" t="s">
        <v>245</v>
      </c>
      <c r="E99" s="159">
        <f>SUM(E100:E111)</f>
        <v>3525398</v>
      </c>
      <c r="F99" s="324">
        <f>SUM(F100:F111)</f>
        <v>3720000</v>
      </c>
      <c r="G99" s="322">
        <v>1.055</v>
      </c>
    </row>
    <row r="100" spans="1:7" ht="19.5" customHeight="1">
      <c r="A100" s="190"/>
      <c r="B100" s="159"/>
      <c r="C100" s="159"/>
      <c r="D100" s="159" t="s">
        <v>246</v>
      </c>
      <c r="E100" s="159"/>
      <c r="F100" s="159"/>
      <c r="G100" s="159"/>
    </row>
    <row r="101" spans="1:7" ht="19.5" customHeight="1">
      <c r="A101" s="190"/>
      <c r="B101" s="159"/>
      <c r="C101" s="159"/>
      <c r="D101" s="159" t="s">
        <v>247</v>
      </c>
      <c r="E101" s="159"/>
      <c r="F101" s="159"/>
      <c r="G101" s="159"/>
    </row>
    <row r="102" spans="1:7" ht="19.5" customHeight="1">
      <c r="A102" s="190"/>
      <c r="B102" s="159"/>
      <c r="C102" s="159" t="s">
        <v>234</v>
      </c>
      <c r="D102" s="159" t="s">
        <v>235</v>
      </c>
      <c r="E102" s="161">
        <v>1919488</v>
      </c>
      <c r="F102" s="325">
        <v>1920000</v>
      </c>
      <c r="G102" s="293">
        <v>1</v>
      </c>
    </row>
    <row r="103" spans="1:7" ht="19.5" customHeight="1">
      <c r="A103" s="190"/>
      <c r="B103" s="159"/>
      <c r="C103" s="159" t="s">
        <v>236</v>
      </c>
      <c r="D103" s="159" t="s">
        <v>237</v>
      </c>
      <c r="E103" s="161">
        <v>587397</v>
      </c>
      <c r="F103" s="161">
        <v>767000</v>
      </c>
      <c r="G103" s="293">
        <v>1.305</v>
      </c>
    </row>
    <row r="104" spans="1:7" ht="19.5" customHeight="1">
      <c r="A104" s="190"/>
      <c r="B104" s="159"/>
      <c r="C104" s="159" t="s">
        <v>238</v>
      </c>
      <c r="D104" s="159" t="s">
        <v>239</v>
      </c>
      <c r="E104" s="161">
        <v>1311</v>
      </c>
      <c r="F104" s="161">
        <v>1000</v>
      </c>
      <c r="G104" s="293">
        <v>0.762</v>
      </c>
    </row>
    <row r="105" spans="1:7" ht="19.5" customHeight="1">
      <c r="A105" s="190"/>
      <c r="B105" s="159"/>
      <c r="C105" s="159" t="s">
        <v>240</v>
      </c>
      <c r="D105" s="159" t="s">
        <v>241</v>
      </c>
      <c r="E105" s="161">
        <v>311643</v>
      </c>
      <c r="F105" s="161">
        <v>320000</v>
      </c>
      <c r="G105" s="293">
        <v>1.026</v>
      </c>
    </row>
    <row r="106" spans="1:7" ht="19.5" customHeight="1">
      <c r="A106" s="190"/>
      <c r="B106" s="159"/>
      <c r="C106" s="159" t="s">
        <v>248</v>
      </c>
      <c r="D106" s="159" t="s">
        <v>249</v>
      </c>
      <c r="E106" s="161">
        <v>82940</v>
      </c>
      <c r="F106" s="325">
        <v>83000</v>
      </c>
      <c r="G106" s="293">
        <v>1</v>
      </c>
    </row>
    <row r="107" spans="1:7" ht="19.5" customHeight="1">
      <c r="A107" s="323"/>
      <c r="B107" s="324"/>
      <c r="C107" s="324" t="s">
        <v>250</v>
      </c>
      <c r="D107" s="324" t="s">
        <v>251</v>
      </c>
      <c r="E107" s="325">
        <v>7210</v>
      </c>
      <c r="F107" s="325">
        <v>8000</v>
      </c>
      <c r="G107" s="326">
        <v>1.109</v>
      </c>
    </row>
    <row r="108" spans="1:7" ht="19.5" customHeight="1">
      <c r="A108" s="190"/>
      <c r="B108" s="159"/>
      <c r="C108" s="159" t="s">
        <v>252</v>
      </c>
      <c r="D108" s="159" t="s">
        <v>253</v>
      </c>
      <c r="E108" s="161">
        <v>212049</v>
      </c>
      <c r="F108" s="161">
        <v>220000</v>
      </c>
      <c r="G108" s="293">
        <v>1.037</v>
      </c>
    </row>
    <row r="109" spans="1:7" ht="19.5" customHeight="1">
      <c r="A109" s="190"/>
      <c r="B109" s="159"/>
      <c r="C109" s="159" t="s">
        <v>519</v>
      </c>
      <c r="D109" s="159" t="s">
        <v>520</v>
      </c>
      <c r="E109" s="161">
        <v>30150</v>
      </c>
      <c r="F109" s="161">
        <v>0</v>
      </c>
      <c r="G109" s="293">
        <v>0</v>
      </c>
    </row>
    <row r="110" spans="1:7" ht="19.5" customHeight="1">
      <c r="A110" s="190"/>
      <c r="B110" s="159"/>
      <c r="C110" s="159" t="s">
        <v>242</v>
      </c>
      <c r="D110" s="159" t="s">
        <v>243</v>
      </c>
      <c r="E110" s="161">
        <v>320618</v>
      </c>
      <c r="F110" s="161">
        <v>331000</v>
      </c>
      <c r="G110" s="293">
        <v>1.032</v>
      </c>
    </row>
    <row r="111" spans="1:7" ht="19.5" customHeight="1">
      <c r="A111" s="190"/>
      <c r="B111" s="159"/>
      <c r="C111" s="159" t="s">
        <v>229</v>
      </c>
      <c r="D111" s="159" t="s">
        <v>230</v>
      </c>
      <c r="E111" s="161">
        <v>52592</v>
      </c>
      <c r="F111" s="161">
        <v>70000</v>
      </c>
      <c r="G111" s="293">
        <v>1.331</v>
      </c>
    </row>
    <row r="112" spans="1:7" ht="18" customHeight="1">
      <c r="A112" s="190"/>
      <c r="B112" s="159">
        <v>75618</v>
      </c>
      <c r="C112" s="159"/>
      <c r="D112" s="159" t="s">
        <v>254</v>
      </c>
      <c r="E112" s="161">
        <f>SUM(E113:E117)</f>
        <v>1643173</v>
      </c>
      <c r="F112" s="161">
        <f>SUM(F113:F117)</f>
        <v>1853000</v>
      </c>
      <c r="G112" s="293">
        <v>1.127</v>
      </c>
    </row>
    <row r="113" spans="1:7" ht="19.5" customHeight="1">
      <c r="A113" s="190"/>
      <c r="B113" s="159"/>
      <c r="C113" s="159" t="s">
        <v>255</v>
      </c>
      <c r="D113" s="159" t="s">
        <v>256</v>
      </c>
      <c r="E113" s="161">
        <v>699806</v>
      </c>
      <c r="F113" s="161">
        <v>930000</v>
      </c>
      <c r="G113" s="293">
        <v>1.328</v>
      </c>
    </row>
    <row r="114" spans="1:7" ht="19.5" customHeight="1">
      <c r="A114" s="190"/>
      <c r="B114" s="159"/>
      <c r="C114" s="159" t="s">
        <v>257</v>
      </c>
      <c r="D114" s="159" t="s">
        <v>258</v>
      </c>
      <c r="E114" s="161">
        <v>599103</v>
      </c>
      <c r="F114" s="161">
        <v>600000</v>
      </c>
      <c r="G114" s="293">
        <v>1.001</v>
      </c>
    </row>
    <row r="115" spans="1:7" ht="19.5" customHeight="1">
      <c r="A115" s="311"/>
      <c r="B115" s="312"/>
      <c r="C115" s="312" t="s">
        <v>259</v>
      </c>
      <c r="D115" s="312" t="s">
        <v>260</v>
      </c>
      <c r="E115" s="313">
        <v>342530</v>
      </c>
      <c r="F115" s="313">
        <v>320000</v>
      </c>
      <c r="G115" s="327">
        <v>0.934</v>
      </c>
    </row>
    <row r="116" spans="1:7" ht="18.75" customHeight="1">
      <c r="A116" s="190"/>
      <c r="B116" s="159"/>
      <c r="C116" s="159" t="s">
        <v>261</v>
      </c>
      <c r="D116" s="159" t="s">
        <v>262</v>
      </c>
      <c r="E116" s="161">
        <v>1734</v>
      </c>
      <c r="F116" s="161">
        <v>2000</v>
      </c>
      <c r="G116" s="293">
        <v>1.153</v>
      </c>
    </row>
    <row r="117" spans="1:7" ht="18.75" customHeight="1">
      <c r="A117" s="294"/>
      <c r="B117" s="295"/>
      <c r="C117" s="295" t="s">
        <v>229</v>
      </c>
      <c r="D117" s="295" t="s">
        <v>230</v>
      </c>
      <c r="E117" s="295">
        <v>0</v>
      </c>
      <c r="F117" s="296">
        <v>1000</v>
      </c>
      <c r="G117" s="297">
        <v>0</v>
      </c>
    </row>
    <row r="118" spans="1:7" ht="22.5" customHeight="1">
      <c r="A118" s="192"/>
      <c r="B118" s="111">
        <v>75621</v>
      </c>
      <c r="C118" s="111"/>
      <c r="D118" s="111" t="s">
        <v>394</v>
      </c>
      <c r="E118" s="199">
        <f>SUM(E119:E120)</f>
        <v>9008720</v>
      </c>
      <c r="F118" s="199">
        <f>SUM(F119:F120)</f>
        <v>9697930</v>
      </c>
      <c r="G118" s="298">
        <v>1.076</v>
      </c>
    </row>
    <row r="119" spans="1:7" ht="23.25" customHeight="1">
      <c r="A119" s="208"/>
      <c r="B119" s="167"/>
      <c r="C119" s="167" t="s">
        <v>263</v>
      </c>
      <c r="D119" s="167" t="s">
        <v>264</v>
      </c>
      <c r="E119" s="169">
        <v>8266948</v>
      </c>
      <c r="F119" s="169">
        <v>9057930</v>
      </c>
      <c r="G119" s="288">
        <v>1.095</v>
      </c>
    </row>
    <row r="120" spans="1:7" ht="27.75" customHeight="1">
      <c r="A120" s="294"/>
      <c r="B120" s="295"/>
      <c r="C120" s="295" t="s">
        <v>265</v>
      </c>
      <c r="D120" s="295" t="s">
        <v>267</v>
      </c>
      <c r="E120" s="296">
        <v>741772</v>
      </c>
      <c r="F120" s="296">
        <v>640000</v>
      </c>
      <c r="G120" s="297">
        <v>0.862</v>
      </c>
    </row>
    <row r="121" spans="1:7" ht="19.5" customHeight="1">
      <c r="A121" s="289">
        <v>758</v>
      </c>
      <c r="B121" s="153"/>
      <c r="C121" s="153"/>
      <c r="D121" s="153" t="s">
        <v>266</v>
      </c>
      <c r="E121" s="152">
        <f>SUM(E122+E124)</f>
        <v>9068910</v>
      </c>
      <c r="F121" s="152">
        <f>SUM(F122+F124)</f>
        <v>8994768</v>
      </c>
      <c r="G121" s="276">
        <v>0.991</v>
      </c>
    </row>
    <row r="122" spans="1:7" ht="19.5" customHeight="1">
      <c r="A122" s="208"/>
      <c r="B122" s="167">
        <v>75801</v>
      </c>
      <c r="C122" s="167"/>
      <c r="D122" s="167" t="s">
        <v>268</v>
      </c>
      <c r="E122" s="169">
        <f>SUM(E123)</f>
        <v>8638969</v>
      </c>
      <c r="F122" s="169">
        <f>SUM(F123)</f>
        <v>8569779</v>
      </c>
      <c r="G122" s="288">
        <v>0.991</v>
      </c>
    </row>
    <row r="123" spans="1:7" ht="19.5" customHeight="1">
      <c r="A123" s="187"/>
      <c r="B123" s="146"/>
      <c r="C123" s="146">
        <v>2920</v>
      </c>
      <c r="D123" s="146" t="s">
        <v>269</v>
      </c>
      <c r="E123" s="150">
        <v>8638969</v>
      </c>
      <c r="F123" s="150">
        <v>8569779</v>
      </c>
      <c r="G123" s="283">
        <v>0.991</v>
      </c>
    </row>
    <row r="124" spans="1:7" ht="19.5" customHeight="1">
      <c r="A124" s="187"/>
      <c r="B124" s="146">
        <v>75831</v>
      </c>
      <c r="C124" s="146"/>
      <c r="D124" s="146" t="s">
        <v>270</v>
      </c>
      <c r="E124" s="150">
        <f>E125</f>
        <v>429941</v>
      </c>
      <c r="F124" s="150">
        <f>SUM(F125)</f>
        <v>424989</v>
      </c>
      <c r="G124" s="283">
        <v>0.988</v>
      </c>
    </row>
    <row r="125" spans="1:7" ht="19.5" customHeight="1">
      <c r="A125" s="220"/>
      <c r="B125" s="171"/>
      <c r="C125" s="171">
        <v>2920</v>
      </c>
      <c r="D125" s="171" t="s">
        <v>269</v>
      </c>
      <c r="E125" s="285">
        <v>429941</v>
      </c>
      <c r="F125" s="285">
        <v>424989</v>
      </c>
      <c r="G125" s="299">
        <v>0.988</v>
      </c>
    </row>
    <row r="126" spans="1:7" ht="19.5" customHeight="1">
      <c r="A126" s="314">
        <v>801</v>
      </c>
      <c r="B126" s="315"/>
      <c r="C126" s="315"/>
      <c r="D126" s="315" t="s">
        <v>271</v>
      </c>
      <c r="E126" s="316">
        <f>SUM(E127+E133+E136+E141+E143)</f>
        <v>353693</v>
      </c>
      <c r="F126" s="316">
        <f>SUM(F127+F133+F136+F141+F143)</f>
        <v>385706</v>
      </c>
      <c r="G126" s="317">
        <v>1.09</v>
      </c>
    </row>
    <row r="127" spans="1:7" ht="19.5" customHeight="1">
      <c r="A127" s="187"/>
      <c r="B127" s="146">
        <v>80101</v>
      </c>
      <c r="C127" s="146"/>
      <c r="D127" s="146" t="s">
        <v>272</v>
      </c>
      <c r="E127" s="150">
        <f>SUM(E128:E132)</f>
        <v>29547</v>
      </c>
      <c r="F127" s="150">
        <f>SUM(F129+F130)</f>
        <v>14806</v>
      </c>
      <c r="G127" s="283">
        <v>0.501</v>
      </c>
    </row>
    <row r="128" spans="1:7" ht="19.5" customHeight="1">
      <c r="A128" s="187"/>
      <c r="B128" s="146"/>
      <c r="C128" s="146" t="s">
        <v>175</v>
      </c>
      <c r="D128" s="146" t="s">
        <v>176</v>
      </c>
      <c r="E128" s="150">
        <v>1287</v>
      </c>
      <c r="F128" s="150">
        <v>1000</v>
      </c>
      <c r="G128" s="283">
        <v>0.777</v>
      </c>
    </row>
    <row r="129" spans="1:7" ht="19.5" customHeight="1">
      <c r="A129" s="208"/>
      <c r="B129" s="167"/>
      <c r="C129" s="167" t="s">
        <v>200</v>
      </c>
      <c r="D129" s="167" t="s">
        <v>201</v>
      </c>
      <c r="E129" s="169">
        <v>14911</v>
      </c>
      <c r="F129" s="169">
        <v>14806</v>
      </c>
      <c r="G129" s="288">
        <v>0.992</v>
      </c>
    </row>
    <row r="130" spans="1:7" ht="19.5" customHeight="1">
      <c r="A130" s="190"/>
      <c r="B130" s="159"/>
      <c r="C130" s="159" t="s">
        <v>211</v>
      </c>
      <c r="D130" s="159" t="s">
        <v>431</v>
      </c>
      <c r="E130" s="161">
        <v>248</v>
      </c>
      <c r="F130" s="161">
        <v>0</v>
      </c>
      <c r="G130" s="293">
        <v>0</v>
      </c>
    </row>
    <row r="131" spans="1:7" ht="19.5" customHeight="1">
      <c r="A131" s="190"/>
      <c r="B131" s="159"/>
      <c r="C131" s="159">
        <v>2030</v>
      </c>
      <c r="D131" s="159" t="s">
        <v>284</v>
      </c>
      <c r="E131" s="161">
        <v>13101</v>
      </c>
      <c r="F131" s="161">
        <v>0</v>
      </c>
      <c r="G131" s="293">
        <v>0</v>
      </c>
    </row>
    <row r="132" spans="1:7" ht="19.5" customHeight="1">
      <c r="A132" s="187"/>
      <c r="B132" s="146"/>
      <c r="C132" s="146"/>
      <c r="D132" s="146" t="s">
        <v>285</v>
      </c>
      <c r="E132" s="150"/>
      <c r="F132" s="150"/>
      <c r="G132" s="150"/>
    </row>
    <row r="133" spans="1:7" ht="19.5" customHeight="1">
      <c r="A133" s="187"/>
      <c r="B133" s="146">
        <v>80104</v>
      </c>
      <c r="C133" s="281"/>
      <c r="D133" s="146" t="s">
        <v>273</v>
      </c>
      <c r="E133" s="328">
        <f>SUM(E134:E135)</f>
        <v>288407</v>
      </c>
      <c r="F133" s="150">
        <f>SUM(F134:F135)</f>
        <v>306900</v>
      </c>
      <c r="G133" s="283">
        <v>1.064</v>
      </c>
    </row>
    <row r="134" spans="1:7" ht="19.5" customHeight="1">
      <c r="A134" s="187"/>
      <c r="B134" s="146"/>
      <c r="C134" s="146" t="s">
        <v>188</v>
      </c>
      <c r="D134" s="146" t="s">
        <v>204</v>
      </c>
      <c r="E134" s="150">
        <v>277063</v>
      </c>
      <c r="F134" s="150">
        <v>296850</v>
      </c>
      <c r="G134" s="283">
        <v>1.071</v>
      </c>
    </row>
    <row r="135" spans="1:7" ht="19.5" customHeight="1">
      <c r="A135" s="220"/>
      <c r="B135" s="171"/>
      <c r="C135" s="171" t="s">
        <v>200</v>
      </c>
      <c r="D135" s="171" t="s">
        <v>201</v>
      </c>
      <c r="E135" s="285">
        <v>11344</v>
      </c>
      <c r="F135" s="285">
        <v>10050</v>
      </c>
      <c r="G135" s="299">
        <v>0.885</v>
      </c>
    </row>
    <row r="136" spans="1:7" ht="19.5" customHeight="1">
      <c r="A136" s="223"/>
      <c r="B136" s="143">
        <v>80110</v>
      </c>
      <c r="C136" s="143"/>
      <c r="D136" s="143" t="s">
        <v>274</v>
      </c>
      <c r="E136" s="278">
        <f>SUM(E137:E140)</f>
        <v>20547</v>
      </c>
      <c r="F136" s="278">
        <f>SUM(F137+F139)</f>
        <v>57000</v>
      </c>
      <c r="G136" s="280">
        <v>2.774</v>
      </c>
    </row>
    <row r="137" spans="1:7" ht="19.5" customHeight="1">
      <c r="A137" s="187"/>
      <c r="B137" s="146"/>
      <c r="C137" s="146" t="s">
        <v>200</v>
      </c>
      <c r="D137" s="146" t="s">
        <v>201</v>
      </c>
      <c r="E137" s="150">
        <v>6276</v>
      </c>
      <c r="F137" s="150">
        <v>7000</v>
      </c>
      <c r="G137" s="283">
        <v>1.115</v>
      </c>
    </row>
    <row r="138" spans="1:7" ht="19.5" customHeight="1">
      <c r="A138" s="187"/>
      <c r="B138" s="146"/>
      <c r="C138" s="146" t="s">
        <v>521</v>
      </c>
      <c r="D138" s="146" t="s">
        <v>201</v>
      </c>
      <c r="E138" s="150">
        <v>13</v>
      </c>
      <c r="F138" s="150">
        <v>0</v>
      </c>
      <c r="G138" s="283">
        <v>0</v>
      </c>
    </row>
    <row r="139" spans="1:7" ht="19.5" customHeight="1">
      <c r="A139" s="187"/>
      <c r="B139" s="146"/>
      <c r="C139" s="146" t="s">
        <v>211</v>
      </c>
      <c r="D139" s="146" t="s">
        <v>431</v>
      </c>
      <c r="E139" s="150">
        <v>412</v>
      </c>
      <c r="F139" s="150">
        <v>50000</v>
      </c>
      <c r="G139" s="283">
        <v>121.359</v>
      </c>
    </row>
    <row r="140" spans="1:7" ht="19.5" customHeight="1">
      <c r="A140" s="187"/>
      <c r="B140" s="146"/>
      <c r="C140" s="146">
        <v>2707</v>
      </c>
      <c r="D140" s="146" t="s">
        <v>522</v>
      </c>
      <c r="E140" s="150">
        <v>13846</v>
      </c>
      <c r="F140" s="150">
        <v>0</v>
      </c>
      <c r="G140" s="283">
        <v>0</v>
      </c>
    </row>
    <row r="141" spans="1:7" ht="19.5" customHeight="1">
      <c r="A141" s="187"/>
      <c r="B141" s="146">
        <v>80113</v>
      </c>
      <c r="C141" s="146"/>
      <c r="D141" s="146" t="s">
        <v>275</v>
      </c>
      <c r="E141" s="150">
        <f>SUM(E142)</f>
        <v>7489</v>
      </c>
      <c r="F141" s="150">
        <f>SUM(F142)</f>
        <v>7000</v>
      </c>
      <c r="G141" s="283">
        <v>0.934</v>
      </c>
    </row>
    <row r="142" spans="1:7" ht="19.5" customHeight="1">
      <c r="A142" s="187"/>
      <c r="B142" s="146"/>
      <c r="C142" s="146" t="s">
        <v>277</v>
      </c>
      <c r="D142" s="146" t="s">
        <v>278</v>
      </c>
      <c r="E142" s="150">
        <v>7489</v>
      </c>
      <c r="F142" s="150">
        <v>7000</v>
      </c>
      <c r="G142" s="283">
        <v>0.934</v>
      </c>
    </row>
    <row r="143" spans="1:7" ht="19.5" customHeight="1">
      <c r="A143" s="187"/>
      <c r="B143" s="146">
        <v>80195</v>
      </c>
      <c r="C143" s="146"/>
      <c r="D143" s="146" t="s">
        <v>174</v>
      </c>
      <c r="E143" s="150">
        <f>SUM(E144:E145)</f>
        <v>7703</v>
      </c>
      <c r="F143" s="150">
        <f>SUM(F144:F145)</f>
        <v>0</v>
      </c>
      <c r="G143" s="283">
        <v>0</v>
      </c>
    </row>
    <row r="144" spans="1:7" ht="19.5" customHeight="1">
      <c r="A144" s="187"/>
      <c r="B144" s="146"/>
      <c r="C144" s="146">
        <v>2030</v>
      </c>
      <c r="D144" s="146" t="s">
        <v>284</v>
      </c>
      <c r="E144" s="150">
        <v>7703</v>
      </c>
      <c r="F144" s="150">
        <v>0</v>
      </c>
      <c r="G144" s="283">
        <v>0</v>
      </c>
    </row>
    <row r="145" spans="1:7" ht="19.5" customHeight="1">
      <c r="A145" s="220"/>
      <c r="B145" s="171"/>
      <c r="C145" s="171"/>
      <c r="D145" s="171" t="s">
        <v>285</v>
      </c>
      <c r="E145" s="285"/>
      <c r="F145" s="285"/>
      <c r="G145" s="285"/>
    </row>
    <row r="146" spans="1:7" ht="19.5" customHeight="1">
      <c r="A146" s="289">
        <v>852</v>
      </c>
      <c r="B146" s="153"/>
      <c r="C146" s="153"/>
      <c r="D146" s="153" t="s">
        <v>276</v>
      </c>
      <c r="E146" s="152">
        <f>SUM(E147+E153+E159+E166+E170+E177+E184)</f>
        <v>6367656</v>
      </c>
      <c r="F146" s="213">
        <f>SUM(F147+F153+F159+F166+F170+F184)</f>
        <v>7839200</v>
      </c>
      <c r="G146" s="276">
        <v>1.231</v>
      </c>
    </row>
    <row r="147" spans="1:7" ht="19.5" customHeight="1">
      <c r="A147" s="311"/>
      <c r="B147" s="312">
        <v>85212</v>
      </c>
      <c r="C147" s="312"/>
      <c r="D147" s="312" t="s">
        <v>428</v>
      </c>
      <c r="E147" s="312">
        <f>SUM(E148:E152)</f>
        <v>4912134</v>
      </c>
      <c r="F147" s="312">
        <f>SUM(F148:F152)</f>
        <v>6567000</v>
      </c>
      <c r="G147" s="343">
        <v>1.336</v>
      </c>
    </row>
    <row r="148" spans="1:7" ht="17.25" customHeight="1">
      <c r="A148" s="190"/>
      <c r="B148" s="159"/>
      <c r="C148" s="159"/>
      <c r="D148" s="159" t="s">
        <v>429</v>
      </c>
      <c r="E148" s="159"/>
      <c r="F148" s="159"/>
      <c r="G148" s="159"/>
    </row>
    <row r="149" spans="1:7" ht="18" customHeight="1">
      <c r="A149" s="190"/>
      <c r="B149" s="159"/>
      <c r="C149" s="159" t="s">
        <v>211</v>
      </c>
      <c r="D149" s="159" t="s">
        <v>483</v>
      </c>
      <c r="E149" s="161">
        <v>3301</v>
      </c>
      <c r="F149" s="159">
        <v>0</v>
      </c>
      <c r="G149" s="322">
        <v>0</v>
      </c>
    </row>
    <row r="150" spans="1:7" ht="19.5" customHeight="1">
      <c r="A150" s="190"/>
      <c r="B150" s="159"/>
      <c r="C150" s="159">
        <v>2010</v>
      </c>
      <c r="D150" s="159" t="s">
        <v>448</v>
      </c>
      <c r="E150" s="161">
        <v>4908833</v>
      </c>
      <c r="F150" s="161">
        <v>6567000</v>
      </c>
      <c r="G150" s="293">
        <v>1.337</v>
      </c>
    </row>
    <row r="151" spans="1:7" ht="19.5" customHeight="1">
      <c r="A151" s="190"/>
      <c r="B151" s="159"/>
      <c r="C151" s="159"/>
      <c r="D151" s="159" t="s">
        <v>422</v>
      </c>
      <c r="E151" s="159"/>
      <c r="F151" s="161"/>
      <c r="G151" s="161"/>
    </row>
    <row r="152" spans="1:7" ht="19.5" customHeight="1">
      <c r="A152" s="190"/>
      <c r="B152" s="159"/>
      <c r="C152" s="159"/>
      <c r="D152" s="159" t="s">
        <v>423</v>
      </c>
      <c r="E152" s="159"/>
      <c r="F152" s="161"/>
      <c r="G152" s="161"/>
    </row>
    <row r="153" spans="1:7" ht="19.5" customHeight="1">
      <c r="A153" s="190"/>
      <c r="B153" s="159">
        <v>85213</v>
      </c>
      <c r="C153" s="159"/>
      <c r="D153" s="159" t="s">
        <v>279</v>
      </c>
      <c r="E153" s="159">
        <f>SUM(E154:E158)</f>
        <v>38929</v>
      </c>
      <c r="F153" s="159">
        <f>SUM(F154:F158)</f>
        <v>49000</v>
      </c>
      <c r="G153" s="322">
        <v>1.258</v>
      </c>
    </row>
    <row r="154" spans="1:7" ht="19.5" customHeight="1">
      <c r="A154" s="190"/>
      <c r="B154" s="159"/>
      <c r="C154" s="159"/>
      <c r="D154" s="159" t="s">
        <v>280</v>
      </c>
      <c r="E154" s="159"/>
      <c r="F154" s="159"/>
      <c r="G154" s="159"/>
    </row>
    <row r="155" spans="1:7" ht="19.5" customHeight="1">
      <c r="A155" s="294"/>
      <c r="B155" s="295"/>
      <c r="C155" s="295"/>
      <c r="D155" s="295" t="s">
        <v>281</v>
      </c>
      <c r="E155" s="295"/>
      <c r="F155" s="295"/>
      <c r="G155" s="295"/>
    </row>
    <row r="156" spans="1:7" ht="19.5" customHeight="1">
      <c r="A156" s="208"/>
      <c r="B156" s="167"/>
      <c r="C156" s="167">
        <v>2010</v>
      </c>
      <c r="D156" s="167" t="s">
        <v>448</v>
      </c>
      <c r="E156" s="169">
        <v>38929</v>
      </c>
      <c r="F156" s="169">
        <v>49000</v>
      </c>
      <c r="G156" s="288">
        <v>1.258</v>
      </c>
    </row>
    <row r="157" spans="1:7" ht="19.5" customHeight="1">
      <c r="A157" s="190"/>
      <c r="B157" s="159"/>
      <c r="C157" s="159"/>
      <c r="D157" s="159" t="s">
        <v>422</v>
      </c>
      <c r="E157" s="159"/>
      <c r="F157" s="161"/>
      <c r="G157" s="161"/>
    </row>
    <row r="158" spans="1:7" ht="19.5" customHeight="1">
      <c r="A158" s="190"/>
      <c r="B158" s="159"/>
      <c r="C158" s="159"/>
      <c r="D158" s="159" t="s">
        <v>423</v>
      </c>
      <c r="E158" s="159"/>
      <c r="F158" s="161"/>
      <c r="G158" s="161"/>
    </row>
    <row r="159" spans="1:7" ht="16.5" customHeight="1">
      <c r="A159" s="311"/>
      <c r="B159" s="312">
        <v>85214</v>
      </c>
      <c r="C159" s="312"/>
      <c r="D159" s="312" t="s">
        <v>282</v>
      </c>
      <c r="E159" s="312">
        <f>SUM(E160:E165)</f>
        <v>708252</v>
      </c>
      <c r="F159" s="312">
        <f>SUM(F160:F165)</f>
        <v>741000</v>
      </c>
      <c r="G159" s="329">
        <v>1.046</v>
      </c>
    </row>
    <row r="160" spans="1:7" ht="17.25" customHeight="1">
      <c r="A160" s="187"/>
      <c r="B160" s="146"/>
      <c r="C160" s="146"/>
      <c r="D160" s="146" t="s">
        <v>283</v>
      </c>
      <c r="E160" s="146"/>
      <c r="F160" s="146"/>
      <c r="G160" s="146"/>
    </row>
    <row r="161" spans="1:7" ht="18.75" customHeight="1">
      <c r="A161" s="208"/>
      <c r="B161" s="167"/>
      <c r="C161" s="167">
        <v>2010</v>
      </c>
      <c r="D161" s="167" t="s">
        <v>448</v>
      </c>
      <c r="E161" s="169">
        <v>355269</v>
      </c>
      <c r="F161" s="169">
        <v>391000</v>
      </c>
      <c r="G161" s="288">
        <v>1.1</v>
      </c>
    </row>
    <row r="162" spans="1:7" ht="16.5" customHeight="1">
      <c r="A162" s="190"/>
      <c r="B162" s="159"/>
      <c r="C162" s="159"/>
      <c r="D162" s="159" t="s">
        <v>422</v>
      </c>
      <c r="E162" s="159"/>
      <c r="F162" s="161"/>
      <c r="G162" s="161"/>
    </row>
    <row r="163" spans="1:7" ht="16.5" customHeight="1">
      <c r="A163" s="190"/>
      <c r="B163" s="159"/>
      <c r="C163" s="159"/>
      <c r="D163" s="159" t="s">
        <v>423</v>
      </c>
      <c r="E163" s="159"/>
      <c r="F163" s="161"/>
      <c r="G163" s="161"/>
    </row>
    <row r="164" spans="1:7" ht="19.5" customHeight="1">
      <c r="A164" s="190"/>
      <c r="B164" s="159"/>
      <c r="C164" s="159">
        <v>2030</v>
      </c>
      <c r="D164" s="159" t="s">
        <v>284</v>
      </c>
      <c r="E164" s="161">
        <v>352983</v>
      </c>
      <c r="F164" s="161">
        <v>350000</v>
      </c>
      <c r="G164" s="293">
        <v>0.991</v>
      </c>
    </row>
    <row r="165" spans="1:7" ht="19.5" customHeight="1">
      <c r="A165" s="294"/>
      <c r="B165" s="295"/>
      <c r="C165" s="295"/>
      <c r="D165" s="295" t="s">
        <v>285</v>
      </c>
      <c r="E165" s="295"/>
      <c r="F165" s="296"/>
      <c r="G165" s="296"/>
    </row>
    <row r="166" spans="1:7" ht="19.5" customHeight="1">
      <c r="A166" s="192"/>
      <c r="B166" s="111">
        <v>85219</v>
      </c>
      <c r="C166" s="111"/>
      <c r="D166" s="111" t="s">
        <v>286</v>
      </c>
      <c r="E166" s="111">
        <f>SUM(E167:E169)</f>
        <v>351022</v>
      </c>
      <c r="F166" s="201">
        <f>SUM(F167:F169)</f>
        <v>328000</v>
      </c>
      <c r="G166" s="330">
        <v>0.934</v>
      </c>
    </row>
    <row r="167" spans="1:7" ht="19.5" customHeight="1">
      <c r="A167" s="208"/>
      <c r="B167" s="167"/>
      <c r="C167" s="167">
        <v>2030</v>
      </c>
      <c r="D167" s="167" t="s">
        <v>284</v>
      </c>
      <c r="E167" s="169">
        <v>338250</v>
      </c>
      <c r="F167" s="169">
        <v>316000</v>
      </c>
      <c r="G167" s="331">
        <v>0.934</v>
      </c>
    </row>
    <row r="168" spans="1:7" ht="19.5" customHeight="1">
      <c r="A168" s="187"/>
      <c r="B168" s="146"/>
      <c r="C168" s="146"/>
      <c r="D168" s="146" t="s">
        <v>285</v>
      </c>
      <c r="E168" s="150"/>
      <c r="F168" s="150"/>
      <c r="G168" s="283"/>
    </row>
    <row r="169" spans="1:7" ht="19.5" customHeight="1">
      <c r="A169" s="220"/>
      <c r="B169" s="171"/>
      <c r="C169" s="332" t="s">
        <v>200</v>
      </c>
      <c r="D169" s="171" t="s">
        <v>201</v>
      </c>
      <c r="E169" s="285">
        <v>12772</v>
      </c>
      <c r="F169" s="372">
        <v>12000</v>
      </c>
      <c r="G169" s="299">
        <v>0.939</v>
      </c>
    </row>
    <row r="170" spans="1:7" ht="19.5" customHeight="1">
      <c r="A170" s="208"/>
      <c r="B170" s="167">
        <v>85228</v>
      </c>
      <c r="C170" s="167"/>
      <c r="D170" s="167" t="s">
        <v>287</v>
      </c>
      <c r="E170" s="169">
        <f>SUM(E171:E176)</f>
        <v>84857</v>
      </c>
      <c r="F170" s="169">
        <f>SUM(F171:F176)</f>
        <v>90200</v>
      </c>
      <c r="G170" s="288">
        <v>1.062</v>
      </c>
    </row>
    <row r="171" spans="1:7" ht="19.5" customHeight="1">
      <c r="A171" s="190"/>
      <c r="B171" s="159"/>
      <c r="C171" s="270" t="s">
        <v>277</v>
      </c>
      <c r="D171" s="159" t="s">
        <v>278</v>
      </c>
      <c r="E171" s="161">
        <v>33574</v>
      </c>
      <c r="F171" s="161">
        <v>30000</v>
      </c>
      <c r="G171" s="293">
        <v>0.893</v>
      </c>
    </row>
    <row r="172" spans="1:7" ht="19.5" customHeight="1">
      <c r="A172" s="190"/>
      <c r="B172" s="159"/>
      <c r="C172" s="159">
        <v>2010</v>
      </c>
      <c r="D172" s="159" t="s">
        <v>448</v>
      </c>
      <c r="E172" s="161">
        <v>51000</v>
      </c>
      <c r="F172" s="161">
        <v>60000</v>
      </c>
      <c r="G172" s="293">
        <v>1.176</v>
      </c>
    </row>
    <row r="173" spans="1:7" ht="19.5" customHeight="1">
      <c r="A173" s="190"/>
      <c r="B173" s="159"/>
      <c r="C173" s="159"/>
      <c r="D173" s="159" t="s">
        <v>422</v>
      </c>
      <c r="E173" s="159"/>
      <c r="F173" s="161"/>
      <c r="G173" s="161"/>
    </row>
    <row r="174" spans="1:7" ht="19.5" customHeight="1">
      <c r="A174" s="190"/>
      <c r="B174" s="159"/>
      <c r="C174" s="159"/>
      <c r="D174" s="159" t="s">
        <v>423</v>
      </c>
      <c r="E174" s="159"/>
      <c r="F174" s="161"/>
      <c r="G174" s="161"/>
    </row>
    <row r="175" spans="1:7" ht="19.5" customHeight="1">
      <c r="A175" s="190"/>
      <c r="B175" s="159"/>
      <c r="C175" s="159">
        <v>2360</v>
      </c>
      <c r="D175" s="159" t="s">
        <v>207</v>
      </c>
      <c r="E175" s="159">
        <v>283</v>
      </c>
      <c r="F175" s="161">
        <v>200</v>
      </c>
      <c r="G175" s="293">
        <v>0.706</v>
      </c>
    </row>
    <row r="176" spans="1:7" ht="19.5" customHeight="1">
      <c r="A176" s="187"/>
      <c r="B176" s="146"/>
      <c r="C176" s="146"/>
      <c r="D176" s="146" t="s">
        <v>208</v>
      </c>
      <c r="E176" s="146"/>
      <c r="F176" s="146"/>
      <c r="G176" s="146"/>
    </row>
    <row r="177" spans="1:7" ht="19.5" customHeight="1">
      <c r="A177" s="190"/>
      <c r="B177" s="159">
        <v>85278</v>
      </c>
      <c r="C177" s="159"/>
      <c r="D177" s="159" t="s">
        <v>484</v>
      </c>
      <c r="E177" s="161">
        <f>SUM(E178:E183)</f>
        <v>95862</v>
      </c>
      <c r="F177" s="159">
        <f>SUM(F178:F183)</f>
        <v>0</v>
      </c>
      <c r="G177" s="322">
        <v>0</v>
      </c>
    </row>
    <row r="178" spans="1:7" ht="19.5" customHeight="1">
      <c r="A178" s="190"/>
      <c r="B178" s="159"/>
      <c r="C178" s="159">
        <v>2010</v>
      </c>
      <c r="D178" s="159" t="s">
        <v>448</v>
      </c>
      <c r="E178" s="161">
        <v>85862</v>
      </c>
      <c r="F178" s="159">
        <v>0</v>
      </c>
      <c r="G178" s="322">
        <v>0</v>
      </c>
    </row>
    <row r="179" spans="1:7" ht="19.5" customHeight="1">
      <c r="A179" s="190"/>
      <c r="B179" s="159"/>
      <c r="C179" s="159"/>
      <c r="D179" s="159" t="s">
        <v>422</v>
      </c>
      <c r="E179" s="159"/>
      <c r="F179" s="159"/>
      <c r="G179" s="159"/>
    </row>
    <row r="180" spans="1:7" ht="19.5" customHeight="1">
      <c r="A180" s="190"/>
      <c r="B180" s="159"/>
      <c r="C180" s="159"/>
      <c r="D180" s="159" t="s">
        <v>423</v>
      </c>
      <c r="E180" s="159"/>
      <c r="F180" s="159"/>
      <c r="G180" s="159"/>
    </row>
    <row r="181" spans="1:7" ht="19.5" customHeight="1">
      <c r="A181" s="190"/>
      <c r="B181" s="159"/>
      <c r="C181" s="159">
        <v>2710</v>
      </c>
      <c r="D181" s="159" t="s">
        <v>523</v>
      </c>
      <c r="E181" s="161">
        <v>10000</v>
      </c>
      <c r="F181" s="159">
        <v>0</v>
      </c>
      <c r="G181" s="322">
        <v>0</v>
      </c>
    </row>
    <row r="182" spans="1:7" ht="19.5" customHeight="1">
      <c r="A182" s="190"/>
      <c r="B182" s="159"/>
      <c r="C182" s="159"/>
      <c r="D182" s="159" t="s">
        <v>524</v>
      </c>
      <c r="E182" s="159"/>
      <c r="F182" s="159"/>
      <c r="G182" s="159"/>
    </row>
    <row r="183" spans="1:7" ht="19.5" customHeight="1">
      <c r="A183" s="190"/>
      <c r="B183" s="159"/>
      <c r="C183" s="159"/>
      <c r="D183" s="159" t="s">
        <v>525</v>
      </c>
      <c r="E183" s="159"/>
      <c r="F183" s="159"/>
      <c r="G183" s="159"/>
    </row>
    <row r="184" spans="1:7" ht="19.5" customHeight="1">
      <c r="A184" s="190"/>
      <c r="B184" s="159">
        <v>85295</v>
      </c>
      <c r="C184" s="159"/>
      <c r="D184" s="159" t="s">
        <v>174</v>
      </c>
      <c r="E184" s="159">
        <f>SUM(E185:E186)</f>
        <v>176600</v>
      </c>
      <c r="F184" s="159">
        <f>SUM(F185:F186)</f>
        <v>64000</v>
      </c>
      <c r="G184" s="322">
        <v>0.362</v>
      </c>
    </row>
    <row r="185" spans="1:7" ht="19.5" customHeight="1">
      <c r="A185" s="190"/>
      <c r="B185" s="159"/>
      <c r="C185" s="159">
        <v>2030</v>
      </c>
      <c r="D185" s="159" t="s">
        <v>284</v>
      </c>
      <c r="E185" s="161">
        <v>176600</v>
      </c>
      <c r="F185" s="161">
        <v>64000</v>
      </c>
      <c r="G185" s="322">
        <v>0.362</v>
      </c>
    </row>
    <row r="186" spans="1:7" ht="17.25" customHeight="1">
      <c r="A186" s="190"/>
      <c r="B186" s="159"/>
      <c r="C186" s="159"/>
      <c r="D186" s="159" t="s">
        <v>285</v>
      </c>
      <c r="E186" s="161"/>
      <c r="F186" s="161"/>
      <c r="G186" s="293"/>
    </row>
    <row r="187" spans="1:7" ht="16.5" customHeight="1">
      <c r="A187" s="289">
        <v>854</v>
      </c>
      <c r="B187" s="153"/>
      <c r="C187" s="153"/>
      <c r="D187" s="153" t="s">
        <v>318</v>
      </c>
      <c r="E187" s="152">
        <f>SUM(E188)</f>
        <v>189153</v>
      </c>
      <c r="F187" s="152">
        <f>SUM(F188)</f>
        <v>0</v>
      </c>
      <c r="G187" s="276">
        <v>0</v>
      </c>
    </row>
    <row r="188" spans="1:7" ht="19.5" customHeight="1">
      <c r="A188" s="192"/>
      <c r="B188" s="111">
        <v>85415</v>
      </c>
      <c r="C188" s="111"/>
      <c r="D188" s="111" t="s">
        <v>321</v>
      </c>
      <c r="E188" s="199">
        <f>SUM(E189:E190)</f>
        <v>189153</v>
      </c>
      <c r="F188" s="199">
        <f>SUM(F189:F190)</f>
        <v>0</v>
      </c>
      <c r="G188" s="298">
        <v>0</v>
      </c>
    </row>
    <row r="189" spans="1:7" ht="19.5" customHeight="1">
      <c r="A189" s="193"/>
      <c r="B189" s="151"/>
      <c r="C189" s="151">
        <v>2030</v>
      </c>
      <c r="D189" s="151" t="s">
        <v>284</v>
      </c>
      <c r="E189" s="149">
        <v>189153</v>
      </c>
      <c r="F189" s="149">
        <v>0</v>
      </c>
      <c r="G189" s="333">
        <v>0</v>
      </c>
    </row>
    <row r="190" spans="1:7" ht="19.5" customHeight="1">
      <c r="A190" s="220"/>
      <c r="B190" s="171"/>
      <c r="C190" s="171"/>
      <c r="D190" s="171" t="s">
        <v>285</v>
      </c>
      <c r="E190" s="285"/>
      <c r="F190" s="285"/>
      <c r="G190" s="285"/>
    </row>
    <row r="191" spans="1:7" ht="19.5" customHeight="1">
      <c r="A191" s="289">
        <v>900</v>
      </c>
      <c r="B191" s="153"/>
      <c r="C191" s="153"/>
      <c r="D191" s="153" t="s">
        <v>322</v>
      </c>
      <c r="E191" s="152">
        <f>SUM(E192+E196)</f>
        <v>125</v>
      </c>
      <c r="F191" s="152">
        <f>SUM(F192+F196)</f>
        <v>308160</v>
      </c>
      <c r="G191" s="334"/>
    </row>
    <row r="192" spans="1:7" ht="18" customHeight="1">
      <c r="A192" s="192"/>
      <c r="B192" s="111">
        <v>90002</v>
      </c>
      <c r="C192" s="111"/>
      <c r="D192" s="111" t="s">
        <v>324</v>
      </c>
      <c r="E192" s="199">
        <f>SUM(E193:E195)</f>
        <v>0</v>
      </c>
      <c r="F192" s="199">
        <f>SUM(F193:F195)</f>
        <v>308160</v>
      </c>
      <c r="G192" s="298">
        <v>0</v>
      </c>
    </row>
    <row r="193" spans="1:7" ht="17.25" customHeight="1">
      <c r="A193" s="223"/>
      <c r="B193" s="143"/>
      <c r="C193" s="143">
        <v>6260</v>
      </c>
      <c r="D193" s="143" t="s">
        <v>510</v>
      </c>
      <c r="E193" s="278">
        <v>0</v>
      </c>
      <c r="F193" s="278">
        <v>308160</v>
      </c>
      <c r="G193" s="280">
        <v>0</v>
      </c>
    </row>
    <row r="194" spans="1:7" ht="18" customHeight="1">
      <c r="A194" s="187"/>
      <c r="B194" s="146"/>
      <c r="C194" s="146"/>
      <c r="D194" s="146" t="s">
        <v>511</v>
      </c>
      <c r="E194" s="150"/>
      <c r="F194" s="150"/>
      <c r="G194" s="150"/>
    </row>
    <row r="195" spans="1:7" ht="15.75" customHeight="1">
      <c r="A195" s="294"/>
      <c r="B195" s="295"/>
      <c r="C195" s="295"/>
      <c r="D195" s="295" t="s">
        <v>512</v>
      </c>
      <c r="E195" s="296"/>
      <c r="F195" s="296"/>
      <c r="G195" s="296"/>
    </row>
    <row r="196" spans="1:7" ht="19.5" customHeight="1">
      <c r="A196" s="223"/>
      <c r="B196" s="143">
        <v>90020</v>
      </c>
      <c r="C196" s="143"/>
      <c r="D196" s="143" t="s">
        <v>513</v>
      </c>
      <c r="E196" s="278">
        <f>SUM(E197:E198)</f>
        <v>125</v>
      </c>
      <c r="F196" s="278">
        <f>SUM(F197:F198)</f>
        <v>0</v>
      </c>
      <c r="G196" s="280">
        <v>0</v>
      </c>
    </row>
    <row r="197" spans="1:7" ht="19.5" customHeight="1">
      <c r="A197" s="294"/>
      <c r="B197" s="295"/>
      <c r="C197" s="295"/>
      <c r="D197" s="295" t="s">
        <v>514</v>
      </c>
      <c r="E197" s="296"/>
      <c r="F197" s="296"/>
      <c r="G197" s="296"/>
    </row>
    <row r="198" spans="1:7" ht="19.5" customHeight="1">
      <c r="A198" s="220"/>
      <c r="B198" s="171"/>
      <c r="C198" s="171" t="s">
        <v>515</v>
      </c>
      <c r="D198" s="171" t="s">
        <v>516</v>
      </c>
      <c r="E198" s="285">
        <v>125</v>
      </c>
      <c r="F198" s="285">
        <v>0</v>
      </c>
      <c r="G198" s="299">
        <v>0</v>
      </c>
    </row>
    <row r="199" spans="1:7" ht="19.5" customHeight="1">
      <c r="A199" s="289">
        <v>921</v>
      </c>
      <c r="B199" s="153"/>
      <c r="C199" s="153"/>
      <c r="D199" s="153" t="s">
        <v>288</v>
      </c>
      <c r="E199" s="152">
        <f>SUM(E200+E208+E214)</f>
        <v>33820</v>
      </c>
      <c r="F199" s="152">
        <f>SUM(F200+F208+F214)</f>
        <v>344170</v>
      </c>
      <c r="G199" s="276">
        <v>10.176</v>
      </c>
    </row>
    <row r="200" spans="1:7" ht="19.5" customHeight="1">
      <c r="A200" s="192"/>
      <c r="B200" s="111">
        <v>92109</v>
      </c>
      <c r="C200" s="111"/>
      <c r="D200" s="111" t="s">
        <v>289</v>
      </c>
      <c r="E200" s="199">
        <f>SUM(E201:E207)</f>
        <v>29635</v>
      </c>
      <c r="F200" s="199">
        <f>SUM(F201)</f>
        <v>10000</v>
      </c>
      <c r="G200" s="298">
        <v>0.337</v>
      </c>
    </row>
    <row r="201" spans="1:7" ht="19.5" customHeight="1">
      <c r="A201" s="208"/>
      <c r="B201" s="167"/>
      <c r="C201" s="167" t="s">
        <v>277</v>
      </c>
      <c r="D201" s="167" t="s">
        <v>278</v>
      </c>
      <c r="E201" s="169">
        <v>9735</v>
      </c>
      <c r="F201" s="169">
        <v>10000</v>
      </c>
      <c r="G201" s="288">
        <v>1.027</v>
      </c>
    </row>
    <row r="202" spans="1:7" ht="19.5" customHeight="1">
      <c r="A202" s="190"/>
      <c r="B202" s="159"/>
      <c r="C202" s="159">
        <v>2700</v>
      </c>
      <c r="D202" s="159" t="s">
        <v>526</v>
      </c>
      <c r="E202" s="161"/>
      <c r="F202" s="161"/>
      <c r="G202" s="293"/>
    </row>
    <row r="203" spans="1:7" ht="19.5" customHeight="1">
      <c r="A203" s="190"/>
      <c r="B203" s="159"/>
      <c r="C203" s="159"/>
      <c r="D203" s="159" t="s">
        <v>518</v>
      </c>
      <c r="E203" s="161"/>
      <c r="F203" s="161"/>
      <c r="G203" s="293"/>
    </row>
    <row r="204" spans="1:7" ht="19.5" customHeight="1">
      <c r="A204" s="190"/>
      <c r="B204" s="159"/>
      <c r="C204" s="159"/>
      <c r="D204" s="159" t="s">
        <v>527</v>
      </c>
      <c r="E204" s="161">
        <v>4000</v>
      </c>
      <c r="F204" s="161">
        <v>0</v>
      </c>
      <c r="G204" s="293">
        <v>0</v>
      </c>
    </row>
    <row r="205" spans="1:7" ht="19.5" customHeight="1">
      <c r="A205" s="190"/>
      <c r="B205" s="159"/>
      <c r="C205" s="159">
        <v>6290</v>
      </c>
      <c r="D205" s="159" t="s">
        <v>517</v>
      </c>
      <c r="E205" s="161"/>
      <c r="F205" s="161"/>
      <c r="G205" s="293"/>
    </row>
    <row r="206" spans="1:7" ht="19.5" customHeight="1">
      <c r="A206" s="190"/>
      <c r="B206" s="159"/>
      <c r="C206" s="159"/>
      <c r="D206" s="159" t="s">
        <v>518</v>
      </c>
      <c r="E206" s="161"/>
      <c r="F206" s="161"/>
      <c r="G206" s="293"/>
    </row>
    <row r="207" spans="1:7" ht="19.5" customHeight="1">
      <c r="A207" s="190"/>
      <c r="B207" s="159"/>
      <c r="C207" s="159"/>
      <c r="D207" s="159" t="s">
        <v>528</v>
      </c>
      <c r="E207" s="161">
        <v>15900</v>
      </c>
      <c r="F207" s="161">
        <v>0</v>
      </c>
      <c r="G207" s="293">
        <v>0</v>
      </c>
    </row>
    <row r="208" spans="1:7" ht="19.5" customHeight="1">
      <c r="A208" s="192"/>
      <c r="B208" s="111">
        <v>92120</v>
      </c>
      <c r="C208" s="111"/>
      <c r="D208" s="111" t="s">
        <v>427</v>
      </c>
      <c r="E208" s="199">
        <f>SUM(E209:E213)</f>
        <v>0</v>
      </c>
      <c r="F208" s="199">
        <f>SUM(F209:F213)</f>
        <v>330170</v>
      </c>
      <c r="G208" s="298">
        <v>0</v>
      </c>
    </row>
    <row r="209" spans="1:8" ht="19.5" customHeight="1">
      <c r="A209" s="208"/>
      <c r="B209" s="335"/>
      <c r="C209" s="336">
        <v>8538</v>
      </c>
      <c r="D209" s="336" t="s">
        <v>460</v>
      </c>
      <c r="E209" s="336"/>
      <c r="F209" s="337">
        <v>291326</v>
      </c>
      <c r="G209" s="338">
        <v>0</v>
      </c>
      <c r="H209" s="119"/>
    </row>
    <row r="210" spans="1:8" ht="19.5" customHeight="1">
      <c r="A210" s="190"/>
      <c r="B210" s="339"/>
      <c r="C210" s="324"/>
      <c r="D210" s="324" t="s">
        <v>461</v>
      </c>
      <c r="E210" s="324"/>
      <c r="F210" s="325"/>
      <c r="G210" s="325"/>
      <c r="H210" s="119"/>
    </row>
    <row r="211" spans="1:7" ht="19.5" customHeight="1">
      <c r="A211" s="190"/>
      <c r="B211" s="159"/>
      <c r="C211" s="159"/>
      <c r="D211" s="159" t="s">
        <v>462</v>
      </c>
      <c r="E211" s="159"/>
      <c r="F211" s="161"/>
      <c r="G211" s="161"/>
    </row>
    <row r="212" spans="1:7" ht="19.5" customHeight="1">
      <c r="A212" s="190"/>
      <c r="B212" s="159"/>
      <c r="C212" s="159">
        <v>6339</v>
      </c>
      <c r="D212" s="159" t="s">
        <v>447</v>
      </c>
      <c r="E212" s="159">
        <v>0</v>
      </c>
      <c r="F212" s="161">
        <v>38844</v>
      </c>
      <c r="G212" s="293">
        <v>0</v>
      </c>
    </row>
    <row r="213" spans="1:7" ht="19.5" customHeight="1">
      <c r="A213" s="190"/>
      <c r="B213" s="159"/>
      <c r="C213" s="159"/>
      <c r="D213" s="159" t="s">
        <v>446</v>
      </c>
      <c r="E213" s="159"/>
      <c r="F213" s="161"/>
      <c r="G213" s="161"/>
    </row>
    <row r="214" spans="1:7" ht="19.5" customHeight="1">
      <c r="A214" s="192"/>
      <c r="B214" s="111">
        <v>92195</v>
      </c>
      <c r="C214" s="111"/>
      <c r="D214" s="111" t="s">
        <v>174</v>
      </c>
      <c r="E214" s="199">
        <f>SUM(E215)</f>
        <v>4185</v>
      </c>
      <c r="F214" s="199">
        <f>SUM(F215)</f>
        <v>4000</v>
      </c>
      <c r="G214" s="298">
        <v>0.955</v>
      </c>
    </row>
    <row r="215" spans="1:7" ht="19.5" customHeight="1">
      <c r="A215" s="220"/>
      <c r="B215" s="171"/>
      <c r="C215" s="171" t="s">
        <v>277</v>
      </c>
      <c r="D215" s="171" t="s">
        <v>426</v>
      </c>
      <c r="E215" s="285">
        <v>4185</v>
      </c>
      <c r="F215" s="285">
        <v>4000</v>
      </c>
      <c r="G215" s="299">
        <v>0.955</v>
      </c>
    </row>
    <row r="216" spans="1:7" ht="19.5" customHeight="1">
      <c r="A216" s="289">
        <v>926</v>
      </c>
      <c r="B216" s="153"/>
      <c r="C216" s="153"/>
      <c r="D216" s="153" t="s">
        <v>290</v>
      </c>
      <c r="E216" s="152">
        <f>SUM(E217+E221)</f>
        <v>63247</v>
      </c>
      <c r="F216" s="213">
        <f>SUM(F217)</f>
        <v>25400</v>
      </c>
      <c r="G216" s="276">
        <v>0.401</v>
      </c>
    </row>
    <row r="217" spans="1:7" ht="19.5" customHeight="1">
      <c r="A217" s="192"/>
      <c r="B217" s="111">
        <v>92604</v>
      </c>
      <c r="C217" s="111"/>
      <c r="D217" s="111" t="s">
        <v>291</v>
      </c>
      <c r="E217" s="199">
        <f>SUM(E218:E220)</f>
        <v>26037</v>
      </c>
      <c r="F217" s="203">
        <f>SUM(F218:F223)</f>
        <v>25400</v>
      </c>
      <c r="G217" s="298">
        <v>0.975</v>
      </c>
    </row>
    <row r="218" spans="1:7" ht="19.5" customHeight="1">
      <c r="A218" s="193"/>
      <c r="B218" s="151"/>
      <c r="C218" s="151" t="s">
        <v>277</v>
      </c>
      <c r="D218" s="151" t="s">
        <v>278</v>
      </c>
      <c r="E218" s="149">
        <v>23510</v>
      </c>
      <c r="F218" s="374">
        <v>23000</v>
      </c>
      <c r="G218" s="333">
        <v>0.978</v>
      </c>
    </row>
    <row r="219" spans="1:7" ht="19.5" customHeight="1">
      <c r="A219" s="187"/>
      <c r="B219" s="146"/>
      <c r="C219" s="146" t="s">
        <v>175</v>
      </c>
      <c r="D219" s="146" t="s">
        <v>176</v>
      </c>
      <c r="E219" s="150">
        <v>1414</v>
      </c>
      <c r="F219" s="282">
        <v>1500</v>
      </c>
      <c r="G219" s="283">
        <v>1.06</v>
      </c>
    </row>
    <row r="220" spans="1:7" ht="19.5" customHeight="1">
      <c r="A220" s="190"/>
      <c r="B220" s="159"/>
      <c r="C220" s="159" t="s">
        <v>200</v>
      </c>
      <c r="D220" s="159" t="s">
        <v>201</v>
      </c>
      <c r="E220" s="161">
        <v>1113</v>
      </c>
      <c r="F220" s="340">
        <v>900</v>
      </c>
      <c r="G220" s="293">
        <v>0.808</v>
      </c>
    </row>
    <row r="221" spans="1:7" ht="19.5" customHeight="1">
      <c r="A221" s="192"/>
      <c r="B221" s="111">
        <v>92695</v>
      </c>
      <c r="C221" s="111"/>
      <c r="D221" s="111" t="s">
        <v>174</v>
      </c>
      <c r="E221" s="199">
        <f>SUM(E222:E223)</f>
        <v>37210</v>
      </c>
      <c r="F221" s="199">
        <f>SUM(F222:F223)</f>
        <v>0</v>
      </c>
      <c r="G221" s="298">
        <v>0</v>
      </c>
    </row>
    <row r="222" spans="1:7" ht="19.5" customHeight="1">
      <c r="A222" s="193"/>
      <c r="B222" s="151"/>
      <c r="C222" s="151">
        <v>2440</v>
      </c>
      <c r="D222" s="151" t="s">
        <v>529</v>
      </c>
      <c r="E222" s="149">
        <v>37210</v>
      </c>
      <c r="F222" s="341">
        <v>0</v>
      </c>
      <c r="G222" s="333">
        <v>0</v>
      </c>
    </row>
    <row r="223" spans="1:7" ht="19.5" customHeight="1">
      <c r="A223" s="220"/>
      <c r="B223" s="171"/>
      <c r="C223" s="171"/>
      <c r="D223" s="171" t="s">
        <v>530</v>
      </c>
      <c r="E223" s="285"/>
      <c r="F223" s="286"/>
      <c r="G223" s="299"/>
    </row>
    <row r="224" spans="1:7" s="47" customFormat="1" ht="19.5" customHeight="1">
      <c r="A224" s="482" t="s">
        <v>101</v>
      </c>
      <c r="B224" s="483"/>
      <c r="C224" s="483"/>
      <c r="D224" s="484"/>
      <c r="E224" s="152">
        <f>SUM(E5+E12+E18+E24+E36+E41+E53+E63+E68+E82+E121+E126+E146+E187+E191+E199+E216)</f>
        <v>37100834</v>
      </c>
      <c r="F224" s="152">
        <f>SUM(F5+F12+F18+F24+F36+F41+F53+F63+F68+F82+F121+F126+F146+F187+F191+F199+F216)</f>
        <v>39660399</v>
      </c>
      <c r="G224" s="342">
        <v>1.068</v>
      </c>
    </row>
    <row r="225" spans="1:7" ht="15.75">
      <c r="A225" s="139"/>
      <c r="B225" s="85"/>
      <c r="C225" s="85"/>
      <c r="D225" s="85"/>
      <c r="E225" s="85"/>
      <c r="F225" s="85"/>
      <c r="G225" s="85"/>
    </row>
    <row r="226" spans="1:7" ht="15.75">
      <c r="A226" s="205"/>
      <c r="B226" s="85"/>
      <c r="C226" s="85"/>
      <c r="D226" s="85"/>
      <c r="E226" s="85"/>
      <c r="F226" s="85"/>
      <c r="G226" s="85"/>
    </row>
    <row r="227" spans="2:7" ht="12.75">
      <c r="B227" s="6"/>
      <c r="C227" s="1"/>
      <c r="D227" s="1"/>
      <c r="E227" s="1"/>
      <c r="F227" s="1"/>
      <c r="G227" s="1"/>
    </row>
    <row r="228" spans="2:7" ht="12.75">
      <c r="B228" s="1"/>
      <c r="C228" s="1"/>
      <c r="D228" s="1"/>
      <c r="E228" s="1"/>
      <c r="F228" s="1"/>
      <c r="G228" s="1"/>
    </row>
    <row r="229" spans="2:7" ht="12.75">
      <c r="B229" s="1"/>
      <c r="C229" s="1"/>
      <c r="D229" s="1"/>
      <c r="E229" s="1"/>
      <c r="F229" s="1"/>
      <c r="G229" s="1"/>
    </row>
    <row r="230" spans="2:7" ht="12.75">
      <c r="B230" s="1"/>
      <c r="C230" s="1"/>
      <c r="D230" s="1"/>
      <c r="E230" s="1"/>
      <c r="F230" s="1"/>
      <c r="G230" s="1"/>
    </row>
    <row r="231" spans="2:7" ht="12.75">
      <c r="B231" s="1"/>
      <c r="C231" s="1"/>
      <c r="D231" s="1"/>
      <c r="E231" s="1"/>
      <c r="F231" s="1"/>
      <c r="G231" s="1"/>
    </row>
    <row r="232" spans="2:7" ht="12.75">
      <c r="B232" s="1"/>
      <c r="C232" s="1"/>
      <c r="D232" s="1"/>
      <c r="E232" s="1"/>
      <c r="F232" s="1"/>
      <c r="G232" s="1"/>
    </row>
    <row r="233" spans="2:7" ht="12.75">
      <c r="B233" s="1"/>
      <c r="C233" s="1"/>
      <c r="D233" s="1"/>
      <c r="E233" s="1"/>
      <c r="F233" s="1"/>
      <c r="G233" s="1"/>
    </row>
    <row r="234" spans="2:7" ht="12.75">
      <c r="B234" s="1"/>
      <c r="C234" s="1"/>
      <c r="D234" s="1"/>
      <c r="E234" s="1"/>
      <c r="F234" s="1"/>
      <c r="G234" s="1"/>
    </row>
    <row r="235" spans="2:7" ht="12.75">
      <c r="B235" s="1"/>
      <c r="C235" s="1"/>
      <c r="D235" s="1"/>
      <c r="E235" s="1"/>
      <c r="F235" s="1"/>
      <c r="G235" s="1"/>
    </row>
    <row r="236" spans="2:7" ht="12.75">
      <c r="B236" s="1"/>
      <c r="C236" s="1"/>
      <c r="D236" s="1"/>
      <c r="E236" s="1"/>
      <c r="F236" s="1"/>
      <c r="G236" s="1"/>
    </row>
    <row r="237" spans="2:7" ht="12.75">
      <c r="B237" s="1"/>
      <c r="C237" s="1"/>
      <c r="D237" s="1"/>
      <c r="E237" s="1"/>
      <c r="F237" s="1"/>
      <c r="G237" s="1"/>
    </row>
    <row r="238" spans="2:7" ht="12.75">
      <c r="B238" s="1"/>
      <c r="C238" s="1"/>
      <c r="D238" s="1"/>
      <c r="E238" s="1"/>
      <c r="F238" s="1"/>
      <c r="G238" s="1"/>
    </row>
    <row r="239" spans="2:7" ht="12.75">
      <c r="B239" s="1"/>
      <c r="C239" s="1"/>
      <c r="D239" s="1"/>
      <c r="E239" s="1"/>
      <c r="F239" s="1"/>
      <c r="G239" s="1"/>
    </row>
    <row r="240" spans="2:7" ht="12.75">
      <c r="B240" s="1"/>
      <c r="C240" s="1"/>
      <c r="D240" s="1"/>
      <c r="E240" s="1"/>
      <c r="F240" s="1"/>
      <c r="G240" s="1"/>
    </row>
    <row r="241" spans="2:7" ht="12.75">
      <c r="B241" s="1"/>
      <c r="C241" s="1"/>
      <c r="D241" s="1"/>
      <c r="E241" s="1"/>
      <c r="F241" s="1"/>
      <c r="G241" s="1"/>
    </row>
    <row r="242" spans="2:7" ht="12.75">
      <c r="B242" s="1"/>
      <c r="C242" s="1"/>
      <c r="D242" s="1"/>
      <c r="E242" s="1"/>
      <c r="F242" s="1"/>
      <c r="G242" s="1"/>
    </row>
    <row r="243" spans="2:7" ht="12.75">
      <c r="B243" s="1"/>
      <c r="C243" s="1"/>
      <c r="D243" s="1"/>
      <c r="E243" s="1"/>
      <c r="F243" s="1"/>
      <c r="G243" s="1"/>
    </row>
    <row r="244" spans="2:7" ht="12.75">
      <c r="B244" s="1"/>
      <c r="C244" s="1"/>
      <c r="D244" s="1"/>
      <c r="E244" s="1"/>
      <c r="F244" s="1"/>
      <c r="G244" s="1"/>
    </row>
    <row r="245" spans="2:7" ht="12.75">
      <c r="B245" s="1"/>
      <c r="C245" s="1"/>
      <c r="D245" s="1"/>
      <c r="E245" s="1"/>
      <c r="F245" s="1"/>
      <c r="G245" s="1"/>
    </row>
    <row r="246" spans="2:7" ht="12.75">
      <c r="B246" s="1"/>
      <c r="C246" s="1"/>
      <c r="D246" s="1"/>
      <c r="E246" s="1"/>
      <c r="F246" s="1"/>
      <c r="G246" s="1"/>
    </row>
    <row r="247" spans="2:7" ht="12.75">
      <c r="B247" s="1"/>
      <c r="C247" s="1"/>
      <c r="D247" s="1"/>
      <c r="E247" s="1"/>
      <c r="F247" s="1"/>
      <c r="G247" s="1"/>
    </row>
    <row r="248" spans="2:7" ht="12.75">
      <c r="B248" s="1"/>
      <c r="C248" s="1"/>
      <c r="D248" s="1"/>
      <c r="E248" s="1"/>
      <c r="F248" s="1"/>
      <c r="G248" s="1"/>
    </row>
    <row r="249" spans="2:7" ht="12.75">
      <c r="B249" s="1"/>
      <c r="C249" s="1"/>
      <c r="D249" s="1"/>
      <c r="E249" s="1"/>
      <c r="F249" s="1"/>
      <c r="G249" s="1"/>
    </row>
    <row r="250" spans="2:7" ht="12.75">
      <c r="B250" s="1"/>
      <c r="C250" s="1"/>
      <c r="D250" s="1"/>
      <c r="E250" s="1"/>
      <c r="F250" s="1"/>
      <c r="G250" s="1"/>
    </row>
    <row r="251" spans="2:7" ht="12.75">
      <c r="B251" s="1"/>
      <c r="C251" s="1"/>
      <c r="D251" s="1"/>
      <c r="E251" s="1"/>
      <c r="F251" s="1"/>
      <c r="G251" s="1"/>
    </row>
    <row r="252" spans="2:7" ht="12.75">
      <c r="B252" s="1"/>
      <c r="C252" s="1"/>
      <c r="D252" s="1"/>
      <c r="E252" s="1"/>
      <c r="F252" s="1"/>
      <c r="G252" s="1"/>
    </row>
    <row r="253" spans="2:7" ht="12.75">
      <c r="B253" s="1"/>
      <c r="C253" s="1"/>
      <c r="D253" s="1"/>
      <c r="E253" s="1"/>
      <c r="F253" s="1"/>
      <c r="G253" s="1"/>
    </row>
    <row r="254" spans="2:7" ht="12.75">
      <c r="B254" s="1"/>
      <c r="C254" s="1"/>
      <c r="D254" s="1"/>
      <c r="E254" s="1"/>
      <c r="F254" s="1"/>
      <c r="G254" s="1"/>
    </row>
    <row r="255" spans="2:7" ht="12.75">
      <c r="B255" s="1"/>
      <c r="C255" s="1"/>
      <c r="D255" s="1"/>
      <c r="E255" s="1"/>
      <c r="F255" s="1"/>
      <c r="G255" s="1"/>
    </row>
    <row r="256" spans="2:7" ht="12.75">
      <c r="B256" s="1"/>
      <c r="C256" s="1"/>
      <c r="D256" s="1"/>
      <c r="E256" s="1"/>
      <c r="F256" s="1"/>
      <c r="G256" s="1"/>
    </row>
    <row r="257" spans="2:7" ht="12.75">
      <c r="B257" s="1"/>
      <c r="C257" s="1"/>
      <c r="D257" s="1"/>
      <c r="E257" s="1"/>
      <c r="F257" s="1"/>
      <c r="G257" s="1"/>
    </row>
    <row r="258" spans="2:7" ht="12.75">
      <c r="B258" s="1"/>
      <c r="C258" s="1"/>
      <c r="D258" s="1"/>
      <c r="E258" s="1"/>
      <c r="F258" s="1"/>
      <c r="G258" s="1"/>
    </row>
  </sheetData>
  <mergeCells count="2">
    <mergeCell ref="A224:D224"/>
    <mergeCell ref="B1:F1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85" r:id="rId1"/>
  <headerFooter alignWithMargins="0">
    <oddHeader>&amp;R&amp;9Załącznik nr 1 
do uchwały Rady Miejskiej nr 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:H28"/>
    </sheetView>
  </sheetViews>
  <sheetFormatPr defaultColWidth="9.00390625" defaultRowHeight="12.75"/>
  <cols>
    <col min="1" max="1" width="4.75390625" style="0" customWidth="1"/>
    <col min="2" max="2" width="41.25390625" style="0" customWidth="1"/>
    <col min="3" max="3" width="12.125" style="0" customWidth="1"/>
    <col min="4" max="4" width="9.75390625" style="0" customWidth="1"/>
    <col min="5" max="5" width="26.75390625" style="0" customWidth="1"/>
    <col min="6" max="6" width="9.875" style="0" customWidth="1"/>
    <col min="7" max="7" width="12.00390625" style="0" customWidth="1"/>
    <col min="8" max="8" width="13.625" style="0" customWidth="1"/>
  </cols>
  <sheetData>
    <row r="1" spans="1:7" s="139" customFormat="1" ht="18.75">
      <c r="A1" s="420" t="s">
        <v>471</v>
      </c>
      <c r="B1" s="420"/>
      <c r="C1" s="420"/>
      <c r="D1" s="420"/>
      <c r="E1" s="420"/>
      <c r="F1" s="420"/>
      <c r="G1" s="420"/>
    </row>
    <row r="2" spans="1:7" s="139" customFormat="1" ht="18.75">
      <c r="A2" s="420" t="s">
        <v>472</v>
      </c>
      <c r="B2" s="420"/>
      <c r="C2" s="420"/>
      <c r="D2" s="420"/>
      <c r="E2" s="420"/>
      <c r="F2" s="420"/>
      <c r="G2" s="420"/>
    </row>
    <row r="3" spans="1:7" s="139" customFormat="1" ht="6" customHeight="1">
      <c r="A3" s="137"/>
      <c r="B3" s="137"/>
      <c r="C3" s="137"/>
      <c r="D3" s="137"/>
      <c r="E3" s="137"/>
      <c r="F3" s="137"/>
      <c r="G3" s="137"/>
    </row>
    <row r="4" spans="1:8" s="139" customFormat="1" ht="15.75">
      <c r="A4" s="85"/>
      <c r="B4" s="85"/>
      <c r="C4" s="85"/>
      <c r="D4" s="85"/>
      <c r="E4" s="85"/>
      <c r="F4" s="85"/>
      <c r="H4" s="156" t="s">
        <v>33</v>
      </c>
    </row>
    <row r="5" spans="1:8" s="139" customFormat="1" ht="15" customHeight="1">
      <c r="A5" s="501" t="s">
        <v>45</v>
      </c>
      <c r="B5" s="501" t="s">
        <v>0</v>
      </c>
      <c r="C5" s="419" t="s">
        <v>473</v>
      </c>
      <c r="D5" s="502" t="s">
        <v>474</v>
      </c>
      <c r="E5" s="503"/>
      <c r="F5" s="87" t="s">
        <v>9</v>
      </c>
      <c r="G5" s="419" t="s">
        <v>475</v>
      </c>
      <c r="H5" s="419" t="s">
        <v>129</v>
      </c>
    </row>
    <row r="6" spans="1:8" s="139" customFormat="1" ht="15" customHeight="1">
      <c r="A6" s="501"/>
      <c r="B6" s="501"/>
      <c r="C6" s="419"/>
      <c r="D6" s="419" t="s">
        <v>7</v>
      </c>
      <c r="E6" s="155" t="s">
        <v>6</v>
      </c>
      <c r="F6" s="419" t="s">
        <v>7</v>
      </c>
      <c r="G6" s="419"/>
      <c r="H6" s="419"/>
    </row>
    <row r="7" spans="1:8" s="139" customFormat="1" ht="18" customHeight="1">
      <c r="A7" s="501"/>
      <c r="B7" s="501"/>
      <c r="C7" s="419"/>
      <c r="D7" s="419"/>
      <c r="E7" s="494" t="s">
        <v>476</v>
      </c>
      <c r="F7" s="419"/>
      <c r="G7" s="419"/>
      <c r="H7" s="419"/>
    </row>
    <row r="8" spans="1:8" s="139" customFormat="1" ht="42" customHeight="1">
      <c r="A8" s="501"/>
      <c r="B8" s="501"/>
      <c r="C8" s="419"/>
      <c r="D8" s="419"/>
      <c r="E8" s="509"/>
      <c r="F8" s="419"/>
      <c r="G8" s="419"/>
      <c r="H8" s="419"/>
    </row>
    <row r="9" spans="1:8" s="139" customFormat="1" ht="7.5" customHeight="1">
      <c r="A9" s="141">
        <v>1</v>
      </c>
      <c r="B9" s="141">
        <v>2</v>
      </c>
      <c r="C9" s="141">
        <v>3</v>
      </c>
      <c r="D9" s="141">
        <v>4</v>
      </c>
      <c r="E9" s="141">
        <v>5</v>
      </c>
      <c r="F9" s="141">
        <v>8</v>
      </c>
      <c r="G9" s="141">
        <v>10</v>
      </c>
      <c r="H9" s="141">
        <v>11</v>
      </c>
    </row>
    <row r="10" spans="1:8" s="139" customFormat="1" ht="19.5" customHeight="1">
      <c r="A10" s="142"/>
      <c r="B10" s="157" t="s">
        <v>126</v>
      </c>
      <c r="C10" s="143"/>
      <c r="D10" s="143"/>
      <c r="E10" s="144"/>
      <c r="F10" s="143"/>
      <c r="G10" s="143"/>
      <c r="H10" s="143"/>
    </row>
    <row r="11" spans="1:8" s="139" customFormat="1" ht="19.5" customHeight="1">
      <c r="A11" s="146"/>
      <c r="B11" s="145" t="s">
        <v>64</v>
      </c>
      <c r="C11" s="146"/>
      <c r="D11" s="146"/>
      <c r="E11" s="144"/>
      <c r="F11" s="146"/>
      <c r="G11" s="146"/>
      <c r="H11" s="146"/>
    </row>
    <row r="12" spans="1:8" s="139" customFormat="1" ht="19.5" customHeight="1">
      <c r="A12" s="146" t="s">
        <v>13</v>
      </c>
      <c r="B12" s="158" t="s">
        <v>310</v>
      </c>
      <c r="C12" s="150">
        <v>5799</v>
      </c>
      <c r="D12" s="150">
        <v>8962</v>
      </c>
      <c r="E12" s="144" t="s">
        <v>494</v>
      </c>
      <c r="F12" s="150">
        <v>14533</v>
      </c>
      <c r="G12" s="146">
        <v>228</v>
      </c>
      <c r="H12" s="146"/>
    </row>
    <row r="13" spans="1:8" s="139" customFormat="1" ht="19.5" customHeight="1">
      <c r="A13" s="146" t="s">
        <v>14</v>
      </c>
      <c r="B13" s="158" t="s">
        <v>495</v>
      </c>
      <c r="C13" s="150">
        <v>7084</v>
      </c>
      <c r="D13" s="150">
        <v>7700</v>
      </c>
      <c r="E13" s="144" t="s">
        <v>494</v>
      </c>
      <c r="F13" s="150">
        <v>13469</v>
      </c>
      <c r="G13" s="150">
        <v>1315</v>
      </c>
      <c r="H13" s="146"/>
    </row>
    <row r="14" spans="1:8" s="139" customFormat="1" ht="19.5" customHeight="1">
      <c r="A14" s="159" t="s">
        <v>15</v>
      </c>
      <c r="B14" s="160" t="s">
        <v>496</v>
      </c>
      <c r="C14" s="161">
        <v>3946</v>
      </c>
      <c r="D14" s="161">
        <v>9000</v>
      </c>
      <c r="E14" s="162" t="s">
        <v>494</v>
      </c>
      <c r="F14" s="161">
        <v>11946</v>
      </c>
      <c r="G14" s="161">
        <v>1000</v>
      </c>
      <c r="H14" s="159"/>
    </row>
    <row r="15" spans="1:8" s="139" customFormat="1" ht="19.5" customHeight="1">
      <c r="A15" s="167" t="s">
        <v>1</v>
      </c>
      <c r="B15" s="168" t="s">
        <v>509</v>
      </c>
      <c r="C15" s="169">
        <v>17380</v>
      </c>
      <c r="D15" s="169">
        <v>98000</v>
      </c>
      <c r="E15" s="170" t="s">
        <v>494</v>
      </c>
      <c r="F15" s="169">
        <v>105000</v>
      </c>
      <c r="G15" s="169">
        <v>10380</v>
      </c>
      <c r="H15" s="167"/>
    </row>
    <row r="16" spans="1:8" s="139" customFormat="1" ht="19.5" customHeight="1">
      <c r="A16" s="163"/>
      <c r="B16" s="164" t="s">
        <v>445</v>
      </c>
      <c r="C16" s="165">
        <f>SUM(C12:C15)</f>
        <v>34209</v>
      </c>
      <c r="D16" s="165">
        <f>SUM(D12:D15)</f>
        <v>123662</v>
      </c>
      <c r="E16" s="166"/>
      <c r="F16" s="165">
        <f>SUM(F12:F15)</f>
        <v>144948</v>
      </c>
      <c r="G16" s="165">
        <f>SUM(G12:G15)</f>
        <v>12923</v>
      </c>
      <c r="H16" s="163"/>
    </row>
    <row r="17" spans="1:8" s="139" customFormat="1" ht="19.5" customHeight="1">
      <c r="A17" s="167" t="s">
        <v>13</v>
      </c>
      <c r="B17" s="168" t="s">
        <v>310</v>
      </c>
      <c r="C17" s="169">
        <v>27803</v>
      </c>
      <c r="D17" s="169">
        <v>280000</v>
      </c>
      <c r="E17" s="170" t="s">
        <v>497</v>
      </c>
      <c r="F17" s="169">
        <v>291803</v>
      </c>
      <c r="G17" s="169">
        <v>16000</v>
      </c>
      <c r="H17" s="167"/>
    </row>
    <row r="18" spans="1:8" s="139" customFormat="1" ht="19.5" customHeight="1">
      <c r="A18" s="159" t="s">
        <v>14</v>
      </c>
      <c r="B18" s="160" t="s">
        <v>495</v>
      </c>
      <c r="C18" s="161">
        <v>17930</v>
      </c>
      <c r="D18" s="161">
        <v>281280</v>
      </c>
      <c r="E18" s="162" t="s">
        <v>497</v>
      </c>
      <c r="F18" s="161">
        <v>293630</v>
      </c>
      <c r="G18" s="161">
        <v>5580</v>
      </c>
      <c r="H18" s="159"/>
    </row>
    <row r="19" spans="1:8" s="139" customFormat="1" ht="19.5" customHeight="1">
      <c r="A19" s="159" t="s">
        <v>15</v>
      </c>
      <c r="B19" s="160" t="s">
        <v>496</v>
      </c>
      <c r="C19" s="161">
        <v>14937</v>
      </c>
      <c r="D19" s="161">
        <v>185886</v>
      </c>
      <c r="E19" s="162" t="s">
        <v>497</v>
      </c>
      <c r="F19" s="161">
        <v>195823</v>
      </c>
      <c r="G19" s="161">
        <v>5000</v>
      </c>
      <c r="H19" s="159"/>
    </row>
    <row r="20" spans="1:8" s="139" customFormat="1" ht="19.5" customHeight="1">
      <c r="A20" s="163"/>
      <c r="B20" s="164" t="s">
        <v>445</v>
      </c>
      <c r="C20" s="165">
        <f>SUM(C17:C19)</f>
        <v>60670</v>
      </c>
      <c r="D20" s="165">
        <f>SUM(D17:D19)</f>
        <v>747166</v>
      </c>
      <c r="E20" s="166"/>
      <c r="F20" s="165">
        <f>SUM(F17:F19)</f>
        <v>781256</v>
      </c>
      <c r="G20" s="165">
        <f>SUM(G17:G19)</f>
        <v>26580</v>
      </c>
      <c r="H20" s="111"/>
    </row>
    <row r="21" spans="1:8" s="139" customFormat="1" ht="19.5" customHeight="1">
      <c r="A21" s="167" t="s">
        <v>13</v>
      </c>
      <c r="B21" s="168" t="s">
        <v>310</v>
      </c>
      <c r="C21" s="169">
        <v>9256</v>
      </c>
      <c r="D21" s="169">
        <v>22500</v>
      </c>
      <c r="E21" s="170" t="s">
        <v>498</v>
      </c>
      <c r="F21" s="169">
        <v>31249</v>
      </c>
      <c r="G21" s="169">
        <v>507</v>
      </c>
      <c r="H21" s="167"/>
    </row>
    <row r="22" spans="1:8" s="139" customFormat="1" ht="19.5" customHeight="1">
      <c r="A22" s="167" t="s">
        <v>14</v>
      </c>
      <c r="B22" s="168" t="s">
        <v>495</v>
      </c>
      <c r="C22" s="169">
        <v>889</v>
      </c>
      <c r="D22" s="169">
        <v>5500</v>
      </c>
      <c r="E22" s="170" t="s">
        <v>498</v>
      </c>
      <c r="F22" s="169">
        <v>6350</v>
      </c>
      <c r="G22" s="169">
        <v>39</v>
      </c>
      <c r="H22" s="167"/>
    </row>
    <row r="23" spans="1:8" s="139" customFormat="1" ht="19.5" customHeight="1">
      <c r="A23" s="167"/>
      <c r="B23" s="168"/>
      <c r="C23" s="169"/>
      <c r="D23" s="169"/>
      <c r="E23" s="170"/>
      <c r="F23" s="169"/>
      <c r="G23" s="169"/>
      <c r="H23" s="167"/>
    </row>
    <row r="24" spans="1:8" s="139" customFormat="1" ht="19.5" customHeight="1">
      <c r="A24" s="163"/>
      <c r="B24" s="164" t="s">
        <v>451</v>
      </c>
      <c r="C24" s="165">
        <f>SUM(C21:C22)</f>
        <v>10145</v>
      </c>
      <c r="D24" s="165">
        <f>SUM(D21:D22)</f>
        <v>28000</v>
      </c>
      <c r="E24" s="166"/>
      <c r="F24" s="165">
        <f>SUM(F21:F22)</f>
        <v>37599</v>
      </c>
      <c r="G24" s="165">
        <f>SUM(G21:G22)</f>
        <v>546</v>
      </c>
      <c r="H24" s="163"/>
    </row>
    <row r="25" spans="1:8" s="139" customFormat="1" ht="19.5" customHeight="1" hidden="1">
      <c r="A25" s="171"/>
      <c r="B25" s="172"/>
      <c r="C25" s="171"/>
      <c r="D25" s="171"/>
      <c r="E25" s="173"/>
      <c r="F25" s="171"/>
      <c r="G25" s="171"/>
      <c r="H25" s="171"/>
    </row>
    <row r="26" spans="1:8" s="174" customFormat="1" ht="19.5" customHeight="1">
      <c r="A26" s="497" t="s">
        <v>110</v>
      </c>
      <c r="B26" s="497"/>
      <c r="C26" s="152">
        <f>SUM(C16+C20+C24)</f>
        <v>105024</v>
      </c>
      <c r="D26" s="152">
        <f>SUM(D16+D20+D24)</f>
        <v>898828</v>
      </c>
      <c r="E26" s="153"/>
      <c r="F26" s="152">
        <f>SUM(F16+F20+F24)</f>
        <v>963803</v>
      </c>
      <c r="G26" s="152">
        <f>SUM(G16+G20+G24)</f>
        <v>40049</v>
      </c>
      <c r="H26" s="153"/>
    </row>
    <row r="27" s="139" customFormat="1" ht="4.5" customHeight="1"/>
    <row r="28" s="139" customFormat="1" ht="12.75" customHeight="1">
      <c r="A28" s="154"/>
    </row>
    <row r="29" s="139" customFormat="1" ht="15.75">
      <c r="A29" s="154"/>
    </row>
    <row r="30" s="139" customFormat="1" ht="15.75">
      <c r="A30" s="154"/>
    </row>
    <row r="31" s="139" customFormat="1" ht="15.75">
      <c r="A31" s="154"/>
    </row>
    <row r="32" s="139" customFormat="1" ht="15.75"/>
  </sheetData>
  <mergeCells count="12">
    <mergeCell ref="H5:H8"/>
    <mergeCell ref="F6:F8"/>
    <mergeCell ref="G5:G8"/>
    <mergeCell ref="A26:B26"/>
    <mergeCell ref="A1:G1"/>
    <mergeCell ref="A2:G2"/>
    <mergeCell ref="A5:A8"/>
    <mergeCell ref="B5:B8"/>
    <mergeCell ref="C5:C8"/>
    <mergeCell ref="D6:D8"/>
    <mergeCell ref="D5:E5"/>
    <mergeCell ref="E7:E8"/>
  </mergeCells>
  <printOptions horizontalCentered="1"/>
  <pageMargins left="0.5118110236220472" right="0.5118110236220472" top="0.89" bottom="0.63" header="0.5118110236220472" footer="0.5118110236220472"/>
  <pageSetup horizontalDpi="300" verticalDpi="300" orientation="landscape" paperSize="9" r:id="rId1"/>
  <headerFooter alignWithMargins="0">
    <oddHeader>&amp;R&amp;9Załącznik nr  9
do uchwały Rady Miejskiej nr  
z dnia ........................................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9">
      <selection activeCell="A1" sqref="A1:D35"/>
    </sheetView>
  </sheetViews>
  <sheetFormatPr defaultColWidth="9.00390625" defaultRowHeight="12.75"/>
  <cols>
    <col min="1" max="1" width="3.75390625" style="1" customWidth="1"/>
    <col min="2" max="2" width="73.875" style="1" customWidth="1"/>
    <col min="3" max="3" width="6.00390625" style="1" customWidth="1"/>
    <col min="4" max="4" width="8.625" style="1" customWidth="1"/>
    <col min="5" max="16384" width="9.125" style="1" customWidth="1"/>
  </cols>
  <sheetData>
    <row r="1" spans="1:11" ht="19.5" customHeight="1">
      <c r="A1" s="510" t="s">
        <v>30</v>
      </c>
      <c r="B1" s="510"/>
      <c r="C1" s="510"/>
      <c r="D1" s="510"/>
      <c r="E1" s="5"/>
      <c r="F1" s="5"/>
      <c r="G1" s="5"/>
      <c r="H1" s="5"/>
      <c r="I1" s="5"/>
      <c r="J1" s="5"/>
      <c r="K1" s="5"/>
    </row>
    <row r="2" spans="1:8" ht="19.5" customHeight="1">
      <c r="A2" s="510" t="s">
        <v>38</v>
      </c>
      <c r="B2" s="510"/>
      <c r="C2" s="510"/>
      <c r="D2" s="510"/>
      <c r="E2" s="5"/>
      <c r="F2" s="5"/>
      <c r="G2" s="5"/>
      <c r="H2" s="5"/>
    </row>
    <row r="3" spans="1:4" ht="15.75">
      <c r="A3" s="85"/>
      <c r="B3" s="85"/>
      <c r="C3" s="85"/>
      <c r="D3" s="85"/>
    </row>
    <row r="4" spans="1:4" ht="15.75">
      <c r="A4" s="85"/>
      <c r="B4" s="85"/>
      <c r="C4" s="85"/>
      <c r="D4" s="156" t="s">
        <v>33</v>
      </c>
    </row>
    <row r="5" spans="1:11" ht="59.25" customHeight="1">
      <c r="A5" s="175" t="s">
        <v>45</v>
      </c>
      <c r="B5" s="175" t="s">
        <v>0</v>
      </c>
      <c r="C5" s="175" t="s">
        <v>533</v>
      </c>
      <c r="D5" s="175" t="s">
        <v>587</v>
      </c>
      <c r="E5" s="7"/>
      <c r="F5" s="7"/>
      <c r="G5" s="7"/>
      <c r="H5" s="7"/>
      <c r="I5" s="7"/>
      <c r="J5" s="8"/>
      <c r="K5" s="8"/>
    </row>
    <row r="6" spans="1:11" ht="19.5" customHeight="1">
      <c r="A6" s="196" t="s">
        <v>11</v>
      </c>
      <c r="B6" s="251" t="s">
        <v>49</v>
      </c>
      <c r="C6" s="251"/>
      <c r="D6" s="252">
        <v>138862</v>
      </c>
      <c r="E6" s="7"/>
      <c r="F6" s="7"/>
      <c r="G6" s="7"/>
      <c r="H6" s="7"/>
      <c r="I6" s="7"/>
      <c r="J6" s="8"/>
      <c r="K6" s="8"/>
    </row>
    <row r="7" spans="1:11" ht="19.5" customHeight="1">
      <c r="A7" s="196" t="s">
        <v>16</v>
      </c>
      <c r="B7" s="251" t="s">
        <v>10</v>
      </c>
      <c r="C7" s="251"/>
      <c r="D7" s="252">
        <v>60000</v>
      </c>
      <c r="E7" s="7"/>
      <c r="F7" s="7"/>
      <c r="G7" s="7"/>
      <c r="H7" s="7"/>
      <c r="I7" s="7"/>
      <c r="J7" s="8"/>
      <c r="K7" s="8"/>
    </row>
    <row r="8" spans="1:11" ht="19.5" customHeight="1">
      <c r="A8" s="147" t="s">
        <v>13</v>
      </c>
      <c r="B8" s="253" t="s">
        <v>659</v>
      </c>
      <c r="C8" s="253" t="s">
        <v>188</v>
      </c>
      <c r="D8" s="254">
        <v>55000</v>
      </c>
      <c r="E8" s="7"/>
      <c r="F8" s="7"/>
      <c r="G8" s="7"/>
      <c r="H8" s="7"/>
      <c r="I8" s="7"/>
      <c r="J8" s="8"/>
      <c r="K8" s="8"/>
    </row>
    <row r="9" spans="1:11" ht="19.5" customHeight="1">
      <c r="A9" s="144" t="s">
        <v>14</v>
      </c>
      <c r="B9" s="255" t="s">
        <v>660</v>
      </c>
      <c r="C9" s="255" t="s">
        <v>188</v>
      </c>
      <c r="D9" s="256">
        <v>5000</v>
      </c>
      <c r="E9" s="7"/>
      <c r="F9" s="7"/>
      <c r="G9" s="7"/>
      <c r="H9" s="7"/>
      <c r="I9" s="7"/>
      <c r="J9" s="8"/>
      <c r="K9" s="8"/>
    </row>
    <row r="10" spans="1:11" ht="19.5" customHeight="1">
      <c r="A10" s="196" t="s">
        <v>17</v>
      </c>
      <c r="B10" s="251" t="s">
        <v>9</v>
      </c>
      <c r="C10" s="251"/>
      <c r="D10" s="252">
        <v>132000</v>
      </c>
      <c r="E10" s="7"/>
      <c r="F10" s="7"/>
      <c r="G10" s="7"/>
      <c r="H10" s="7"/>
      <c r="I10" s="7"/>
      <c r="J10" s="8"/>
      <c r="K10" s="8"/>
    </row>
    <row r="11" spans="1:11" ht="29.25" customHeight="1">
      <c r="A11" s="196" t="s">
        <v>13</v>
      </c>
      <c r="B11" s="251" t="s">
        <v>416</v>
      </c>
      <c r="C11" s="251"/>
      <c r="D11" s="252">
        <f>SUM(D13+D18+D23)</f>
        <v>70000</v>
      </c>
      <c r="E11" s="7"/>
      <c r="F11" s="7"/>
      <c r="G11" s="7"/>
      <c r="H11" s="7"/>
      <c r="I11" s="7"/>
      <c r="J11" s="8"/>
      <c r="K11" s="8"/>
    </row>
    <row r="12" spans="1:11" ht="18.75" customHeight="1">
      <c r="A12" s="257" t="s">
        <v>11</v>
      </c>
      <c r="B12" s="258" t="s">
        <v>418</v>
      </c>
      <c r="C12" s="258"/>
      <c r="D12" s="259"/>
      <c r="E12" s="7"/>
      <c r="F12" s="7"/>
      <c r="G12" s="7"/>
      <c r="H12" s="7"/>
      <c r="I12" s="7"/>
      <c r="J12" s="8"/>
      <c r="K12" s="8"/>
    </row>
    <row r="13" spans="1:11" ht="19.5" customHeight="1">
      <c r="A13" s="257"/>
      <c r="B13" s="258" t="s">
        <v>419</v>
      </c>
      <c r="C13" s="258"/>
      <c r="D13" s="260">
        <f>SUM(D14:D17)</f>
        <v>10000</v>
      </c>
      <c r="E13" s="7"/>
      <c r="F13" s="7"/>
      <c r="G13" s="7"/>
      <c r="H13" s="7"/>
      <c r="I13" s="7"/>
      <c r="J13" s="8"/>
      <c r="K13" s="8"/>
    </row>
    <row r="14" spans="1:11" ht="19.5" customHeight="1">
      <c r="A14" s="147" t="s">
        <v>13</v>
      </c>
      <c r="B14" s="253" t="s">
        <v>661</v>
      </c>
      <c r="C14" s="253">
        <v>4210</v>
      </c>
      <c r="D14" s="259">
        <v>500</v>
      </c>
      <c r="E14" s="7"/>
      <c r="F14" s="7"/>
      <c r="G14" s="7"/>
      <c r="H14" s="7"/>
      <c r="I14" s="7"/>
      <c r="J14" s="8"/>
      <c r="K14" s="8"/>
    </row>
    <row r="15" spans="1:11" ht="19.5" customHeight="1">
      <c r="A15" s="147" t="s">
        <v>14</v>
      </c>
      <c r="B15" s="253" t="s">
        <v>662</v>
      </c>
      <c r="C15" s="253">
        <v>4300</v>
      </c>
      <c r="D15" s="254">
        <v>1000</v>
      </c>
      <c r="E15" s="7"/>
      <c r="F15" s="7"/>
      <c r="G15" s="7"/>
      <c r="H15" s="7"/>
      <c r="I15" s="7"/>
      <c r="J15" s="8"/>
      <c r="K15" s="8"/>
    </row>
    <row r="16" spans="1:11" ht="19.5" customHeight="1">
      <c r="A16" s="147" t="s">
        <v>15</v>
      </c>
      <c r="B16" s="253" t="s">
        <v>663</v>
      </c>
      <c r="C16" s="253">
        <v>4300</v>
      </c>
      <c r="D16" s="254">
        <v>3500</v>
      </c>
      <c r="E16" s="7"/>
      <c r="F16" s="7"/>
      <c r="G16" s="7"/>
      <c r="H16" s="7"/>
      <c r="I16" s="7"/>
      <c r="J16" s="8"/>
      <c r="K16" s="8"/>
    </row>
    <row r="17" spans="1:11" ht="19.5" customHeight="1">
      <c r="A17" s="147" t="s">
        <v>1</v>
      </c>
      <c r="B17" s="253" t="s">
        <v>664</v>
      </c>
      <c r="C17" s="253">
        <v>4300</v>
      </c>
      <c r="D17" s="254">
        <v>5000</v>
      </c>
      <c r="E17" s="7"/>
      <c r="F17" s="7"/>
      <c r="G17" s="7"/>
      <c r="H17" s="7"/>
      <c r="I17" s="7"/>
      <c r="J17" s="8"/>
      <c r="K17" s="8"/>
    </row>
    <row r="18" spans="1:11" ht="19.5" customHeight="1">
      <c r="A18" s="257" t="s">
        <v>16</v>
      </c>
      <c r="B18" s="258" t="s">
        <v>412</v>
      </c>
      <c r="C18" s="258"/>
      <c r="D18" s="261">
        <f>SUM(D19:D22)</f>
        <v>32000</v>
      </c>
      <c r="E18" s="7"/>
      <c r="F18" s="7"/>
      <c r="G18" s="7"/>
      <c r="H18" s="7"/>
      <c r="I18" s="7"/>
      <c r="J18" s="8"/>
      <c r="K18" s="8"/>
    </row>
    <row r="19" spans="1:11" ht="15" customHeight="1">
      <c r="A19" s="144" t="s">
        <v>413</v>
      </c>
      <c r="B19" s="255" t="s">
        <v>665</v>
      </c>
      <c r="C19" s="255">
        <v>4210</v>
      </c>
      <c r="D19" s="256">
        <v>5500</v>
      </c>
      <c r="E19" s="7"/>
      <c r="F19" s="7"/>
      <c r="G19" s="7"/>
      <c r="H19" s="7"/>
      <c r="I19" s="7"/>
      <c r="J19" s="8"/>
      <c r="K19" s="8"/>
    </row>
    <row r="20" spans="1:11" ht="15" customHeight="1">
      <c r="A20" s="144" t="s">
        <v>14</v>
      </c>
      <c r="B20" s="255" t="s">
        <v>666</v>
      </c>
      <c r="C20" s="255">
        <v>4210</v>
      </c>
      <c r="D20" s="256">
        <v>5000</v>
      </c>
      <c r="E20" s="7"/>
      <c r="F20" s="7"/>
      <c r="G20" s="7"/>
      <c r="H20" s="7"/>
      <c r="I20" s="7"/>
      <c r="J20" s="8"/>
      <c r="K20" s="8"/>
    </row>
    <row r="21" spans="1:11" ht="15" customHeight="1">
      <c r="A21" s="144" t="s">
        <v>15</v>
      </c>
      <c r="B21" s="255" t="s">
        <v>667</v>
      </c>
      <c r="C21" s="255">
        <v>4300</v>
      </c>
      <c r="D21" s="256">
        <v>2500</v>
      </c>
      <c r="E21" s="7"/>
      <c r="F21" s="7"/>
      <c r="G21" s="7"/>
      <c r="H21" s="7"/>
      <c r="I21" s="7"/>
      <c r="J21" s="8"/>
      <c r="K21" s="8"/>
    </row>
    <row r="22" spans="1:11" ht="15" customHeight="1">
      <c r="A22" s="144" t="s">
        <v>1</v>
      </c>
      <c r="B22" s="255" t="s">
        <v>668</v>
      </c>
      <c r="C22" s="255">
        <v>4300</v>
      </c>
      <c r="D22" s="256">
        <v>19000</v>
      </c>
      <c r="E22" s="7"/>
      <c r="F22" s="7"/>
      <c r="G22" s="7"/>
      <c r="H22" s="7"/>
      <c r="I22" s="7"/>
      <c r="J22" s="8"/>
      <c r="K22" s="8"/>
    </row>
    <row r="23" spans="1:11" ht="15" customHeight="1">
      <c r="A23" s="262" t="s">
        <v>17</v>
      </c>
      <c r="B23" s="263" t="s">
        <v>414</v>
      </c>
      <c r="C23" s="263"/>
      <c r="D23" s="264">
        <f>SUM(D24:D25)</f>
        <v>28000</v>
      </c>
      <c r="E23" s="7"/>
      <c r="F23" s="7"/>
      <c r="G23" s="7"/>
      <c r="H23" s="7"/>
      <c r="I23" s="7"/>
      <c r="J23" s="8"/>
      <c r="K23" s="8"/>
    </row>
    <row r="24" spans="1:11" ht="15" customHeight="1">
      <c r="A24" s="162" t="s">
        <v>13</v>
      </c>
      <c r="B24" s="265" t="s">
        <v>556</v>
      </c>
      <c r="C24" s="265">
        <v>4300</v>
      </c>
      <c r="D24" s="266">
        <v>23000</v>
      </c>
      <c r="E24" s="7"/>
      <c r="F24" s="7"/>
      <c r="G24" s="7"/>
      <c r="H24" s="7"/>
      <c r="I24" s="7"/>
      <c r="J24" s="8"/>
      <c r="K24" s="8"/>
    </row>
    <row r="25" spans="1:11" ht="15" customHeight="1">
      <c r="A25" s="162" t="s">
        <v>13</v>
      </c>
      <c r="B25" s="265" t="s">
        <v>669</v>
      </c>
      <c r="C25" s="265">
        <v>4300</v>
      </c>
      <c r="D25" s="266">
        <v>5000</v>
      </c>
      <c r="E25" s="7"/>
      <c r="F25" s="7"/>
      <c r="G25" s="7"/>
      <c r="H25" s="7"/>
      <c r="I25" s="7"/>
      <c r="J25" s="8"/>
      <c r="K25" s="8"/>
    </row>
    <row r="26" spans="1:11" ht="25.5" customHeight="1">
      <c r="A26" s="196" t="s">
        <v>14</v>
      </c>
      <c r="B26" s="251" t="s">
        <v>417</v>
      </c>
      <c r="C26" s="251"/>
      <c r="D26" s="252">
        <f>SUM(D27)</f>
        <v>62000</v>
      </c>
      <c r="E26" s="7"/>
      <c r="F26" s="7"/>
      <c r="G26" s="7"/>
      <c r="H26" s="7"/>
      <c r="I26" s="7"/>
      <c r="J26" s="8"/>
      <c r="K26" s="8"/>
    </row>
    <row r="27" spans="1:11" ht="15.75">
      <c r="A27" s="257" t="s">
        <v>11</v>
      </c>
      <c r="B27" s="267" t="s">
        <v>415</v>
      </c>
      <c r="C27" s="267"/>
      <c r="D27" s="268">
        <f>SUM(D28:D32)</f>
        <v>62000</v>
      </c>
      <c r="E27" s="7"/>
      <c r="F27" s="7"/>
      <c r="G27" s="7"/>
      <c r="H27" s="7"/>
      <c r="I27" s="7"/>
      <c r="J27" s="8"/>
      <c r="K27" s="8"/>
    </row>
    <row r="28" spans="1:11" ht="15.75">
      <c r="A28" s="162" t="s">
        <v>13</v>
      </c>
      <c r="B28" s="269" t="s">
        <v>557</v>
      </c>
      <c r="C28" s="269">
        <v>6110</v>
      </c>
      <c r="D28" s="266">
        <v>25000</v>
      </c>
      <c r="E28" s="7"/>
      <c r="F28" s="7"/>
      <c r="G28" s="7"/>
      <c r="H28" s="7"/>
      <c r="I28" s="7"/>
      <c r="J28" s="8"/>
      <c r="K28" s="8"/>
    </row>
    <row r="29" spans="1:11" ht="31.5">
      <c r="A29" s="162" t="s">
        <v>14</v>
      </c>
      <c r="B29" s="269" t="s">
        <v>558</v>
      </c>
      <c r="C29" s="269"/>
      <c r="D29" s="270"/>
      <c r="E29" s="7"/>
      <c r="F29" s="7"/>
      <c r="G29" s="7"/>
      <c r="H29" s="7"/>
      <c r="I29" s="7"/>
      <c r="J29" s="8"/>
      <c r="K29" s="8"/>
    </row>
    <row r="30" spans="1:11" ht="31.5">
      <c r="A30" s="162"/>
      <c r="B30" s="269" t="s">
        <v>553</v>
      </c>
      <c r="C30" s="269">
        <v>6110</v>
      </c>
      <c r="D30" s="266">
        <v>18000</v>
      </c>
      <c r="E30" s="7"/>
      <c r="F30" s="7"/>
      <c r="G30" s="7"/>
      <c r="H30" s="7"/>
      <c r="I30" s="7"/>
      <c r="J30" s="8"/>
      <c r="K30" s="8"/>
    </row>
    <row r="31" spans="1:11" ht="15.75">
      <c r="A31" s="162" t="s">
        <v>15</v>
      </c>
      <c r="B31" s="269" t="s">
        <v>554</v>
      </c>
      <c r="C31" s="269"/>
      <c r="D31" s="266"/>
      <c r="E31" s="7"/>
      <c r="F31" s="7"/>
      <c r="G31" s="7"/>
      <c r="H31" s="7"/>
      <c r="I31" s="7"/>
      <c r="J31" s="8"/>
      <c r="K31" s="8"/>
    </row>
    <row r="32" spans="1:11" ht="15.75">
      <c r="A32" s="162"/>
      <c r="B32" s="269" t="s">
        <v>555</v>
      </c>
      <c r="C32" s="269">
        <v>6110</v>
      </c>
      <c r="D32" s="266">
        <v>19000</v>
      </c>
      <c r="E32" s="7"/>
      <c r="F32" s="7"/>
      <c r="G32" s="7"/>
      <c r="H32" s="7"/>
      <c r="I32" s="7"/>
      <c r="J32" s="8"/>
      <c r="K32" s="8"/>
    </row>
    <row r="33" spans="1:11" ht="19.5" customHeight="1">
      <c r="A33" s="196" t="s">
        <v>29</v>
      </c>
      <c r="B33" s="251" t="s">
        <v>50</v>
      </c>
      <c r="C33" s="251"/>
      <c r="D33" s="252">
        <v>66862</v>
      </c>
      <c r="E33" s="7"/>
      <c r="F33" s="7"/>
      <c r="G33" s="7"/>
      <c r="H33" s="7"/>
      <c r="I33" s="7"/>
      <c r="J33" s="8"/>
      <c r="K33" s="8"/>
    </row>
    <row r="34" spans="1:11" ht="15.75">
      <c r="A34" s="84"/>
      <c r="B34" s="84"/>
      <c r="C34" s="84"/>
      <c r="D34" s="84"/>
      <c r="E34" s="7"/>
      <c r="F34" s="7"/>
      <c r="G34" s="7"/>
      <c r="H34" s="7"/>
      <c r="I34" s="7"/>
      <c r="J34" s="8"/>
      <c r="K34" s="8"/>
    </row>
    <row r="35" spans="1:11" ht="15.75">
      <c r="A35" s="84"/>
      <c r="B35" s="84"/>
      <c r="C35" s="84"/>
      <c r="D35" s="84"/>
      <c r="E35" s="7"/>
      <c r="F35" s="7"/>
      <c r="G35" s="7"/>
      <c r="H35" s="7"/>
      <c r="I35" s="7"/>
      <c r="J35" s="8"/>
      <c r="K35" s="8"/>
    </row>
    <row r="36" spans="1:11" ht="15">
      <c r="A36" s="7"/>
      <c r="B36" s="7"/>
      <c r="C36" s="7"/>
      <c r="D36" s="7"/>
      <c r="E36" s="7"/>
      <c r="F36" s="7"/>
      <c r="G36" s="7"/>
      <c r="H36" s="7"/>
      <c r="I36" s="7"/>
      <c r="J36" s="8"/>
      <c r="K36" s="8"/>
    </row>
    <row r="37" spans="1:11" ht="15">
      <c r="A37" s="7"/>
      <c r="B37" s="7"/>
      <c r="C37" s="7"/>
      <c r="D37" s="7"/>
      <c r="E37" s="7"/>
      <c r="F37" s="7"/>
      <c r="G37" s="7"/>
      <c r="H37" s="7"/>
      <c r="I37" s="7"/>
      <c r="J37" s="8"/>
      <c r="K37" s="8"/>
    </row>
    <row r="38" spans="1:11" ht="15">
      <c r="A38" s="7"/>
      <c r="B38" s="7"/>
      <c r="C38" s="7"/>
      <c r="D38" s="7"/>
      <c r="E38" s="7"/>
      <c r="F38" s="7"/>
      <c r="G38" s="7"/>
      <c r="H38" s="7"/>
      <c r="I38" s="7"/>
      <c r="J38" s="8"/>
      <c r="K38" s="8"/>
    </row>
    <row r="39" spans="1:11" ht="15">
      <c r="A39" s="7"/>
      <c r="B39" s="7"/>
      <c r="C39" s="7"/>
      <c r="D39" s="7"/>
      <c r="E39" s="7"/>
      <c r="F39" s="7"/>
      <c r="G39" s="7"/>
      <c r="H39" s="7"/>
      <c r="I39" s="7"/>
      <c r="J39" s="8"/>
      <c r="K39" s="8"/>
    </row>
    <row r="40" spans="1:11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</sheetData>
  <mergeCells count="2">
    <mergeCell ref="A1:D1"/>
    <mergeCell ref="A2:D2"/>
  </mergeCells>
  <printOptions horizontalCentered="1"/>
  <pageMargins left="0.5905511811023623" right="0.5905511811023623" top="1.8897637795275593" bottom="0.5905511811023623" header="0.5118110236220472" footer="0.5118110236220472"/>
  <pageSetup horizontalDpi="300" verticalDpi="300" orientation="portrait" paperSize="9" r:id="rId1"/>
  <headerFooter alignWithMargins="0">
    <oddHeader>&amp;RZałącznik nr  10
 do uchwały Rady Miejskiej nr .
z dnia ..................................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2" sqref="A2:F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8.875" style="1" customWidth="1"/>
    <col min="5" max="5" width="41.625" style="1" customWidth="1"/>
    <col min="6" max="6" width="22.25390625" style="1" customWidth="1"/>
    <col min="7" max="16384" width="9.125" style="1" customWidth="1"/>
  </cols>
  <sheetData>
    <row r="1" spans="1:6" ht="18">
      <c r="A1" s="393"/>
      <c r="B1" s="393"/>
      <c r="C1" s="393"/>
      <c r="D1" s="393"/>
      <c r="E1" s="393"/>
      <c r="F1" s="393"/>
    </row>
    <row r="2" spans="1:6" ht="19.5" customHeight="1">
      <c r="A2" s="511" t="s">
        <v>465</v>
      </c>
      <c r="B2" s="511"/>
      <c r="C2" s="511"/>
      <c r="D2" s="511"/>
      <c r="E2" s="511"/>
      <c r="F2" s="511"/>
    </row>
    <row r="3" spans="1:6" ht="19.5" customHeight="1">
      <c r="A3" s="176"/>
      <c r="B3" s="176"/>
      <c r="C3" s="176"/>
      <c r="D3" s="176"/>
      <c r="E3" s="138"/>
      <c r="F3" s="138"/>
    </row>
    <row r="4" spans="1:6" ht="19.5" customHeight="1">
      <c r="A4" s="176"/>
      <c r="B4" s="176"/>
      <c r="C4" s="176"/>
      <c r="D4" s="176"/>
      <c r="E4" s="176"/>
      <c r="F4" s="177" t="s">
        <v>33</v>
      </c>
    </row>
    <row r="5" spans="1:6" ht="19.5" customHeight="1">
      <c r="A5" s="178" t="s">
        <v>45</v>
      </c>
      <c r="B5" s="178" t="s">
        <v>2</v>
      </c>
      <c r="C5" s="178" t="s">
        <v>3</v>
      </c>
      <c r="D5" s="178" t="s">
        <v>4</v>
      </c>
      <c r="E5" s="178" t="s">
        <v>37</v>
      </c>
      <c r="F5" s="178" t="s">
        <v>36</v>
      </c>
    </row>
    <row r="6" spans="1:6" ht="15.75" customHeight="1">
      <c r="A6" s="179">
        <v>1</v>
      </c>
      <c r="B6" s="179">
        <v>2</v>
      </c>
      <c r="C6" s="179">
        <v>3</v>
      </c>
      <c r="D6" s="179">
        <v>4</v>
      </c>
      <c r="E6" s="179">
        <v>5</v>
      </c>
      <c r="F6" s="179">
        <v>6</v>
      </c>
    </row>
    <row r="7" spans="1:6" ht="30" customHeight="1">
      <c r="A7" s="180" t="s">
        <v>13</v>
      </c>
      <c r="B7" s="180">
        <v>921</v>
      </c>
      <c r="C7" s="180">
        <v>92109</v>
      </c>
      <c r="D7" s="180">
        <v>2480</v>
      </c>
      <c r="E7" s="180" t="s">
        <v>463</v>
      </c>
      <c r="F7" s="181">
        <v>512200</v>
      </c>
    </row>
    <row r="8" spans="1:6" ht="30" customHeight="1">
      <c r="A8" s="182" t="s">
        <v>14</v>
      </c>
      <c r="B8" s="182">
        <v>921</v>
      </c>
      <c r="C8" s="182">
        <v>92116</v>
      </c>
      <c r="D8" s="182">
        <v>2480</v>
      </c>
      <c r="E8" s="182" t="s">
        <v>464</v>
      </c>
      <c r="F8" s="183">
        <v>570000</v>
      </c>
    </row>
    <row r="9" spans="1:6" ht="30" customHeight="1">
      <c r="A9" s="512" t="s">
        <v>110</v>
      </c>
      <c r="B9" s="513"/>
      <c r="C9" s="513"/>
      <c r="D9" s="513"/>
      <c r="E9" s="514"/>
      <c r="F9" s="184">
        <f>SUM(F7:F8)</f>
        <v>1082200</v>
      </c>
    </row>
    <row r="10" spans="1:6" ht="18.75">
      <c r="A10" s="176"/>
      <c r="B10" s="176"/>
      <c r="C10" s="176"/>
      <c r="D10" s="176"/>
      <c r="E10" s="176"/>
      <c r="F10" s="176"/>
    </row>
    <row r="11" spans="1:6" ht="18.75">
      <c r="A11" s="185"/>
      <c r="B11" s="176"/>
      <c r="C11" s="176"/>
      <c r="D11" s="176"/>
      <c r="E11" s="176"/>
      <c r="F11" s="176"/>
    </row>
    <row r="12" spans="1:6" ht="18.75">
      <c r="A12" s="186"/>
      <c r="B12" s="176"/>
      <c r="C12" s="176"/>
      <c r="D12" s="176"/>
      <c r="E12" s="176"/>
      <c r="F12" s="176"/>
    </row>
    <row r="13" spans="1:6" ht="18.75">
      <c r="A13" s="176"/>
      <c r="B13" s="176"/>
      <c r="C13" s="176"/>
      <c r="D13" s="176"/>
      <c r="E13" s="176"/>
      <c r="F13" s="176"/>
    </row>
    <row r="14" spans="1:6" ht="18.75">
      <c r="A14" s="186"/>
      <c r="B14" s="176"/>
      <c r="C14" s="176"/>
      <c r="D14" s="176"/>
      <c r="E14" s="176"/>
      <c r="F14" s="176"/>
    </row>
    <row r="15" spans="1:6" ht="18.75">
      <c r="A15" s="176"/>
      <c r="B15" s="176"/>
      <c r="C15" s="176"/>
      <c r="D15" s="176"/>
      <c r="E15" s="176"/>
      <c r="F15" s="176"/>
    </row>
    <row r="16" spans="1:6" ht="18.75">
      <c r="A16" s="176"/>
      <c r="B16" s="176"/>
      <c r="C16" s="176"/>
      <c r="D16" s="176"/>
      <c r="E16" s="176"/>
      <c r="F16" s="176"/>
    </row>
    <row r="17" spans="1:6" ht="18.75">
      <c r="A17" s="176"/>
      <c r="B17" s="176"/>
      <c r="C17" s="176"/>
      <c r="D17" s="176"/>
      <c r="E17" s="176"/>
      <c r="F17" s="176"/>
    </row>
    <row r="18" spans="1:6" ht="18.75">
      <c r="A18" s="176"/>
      <c r="B18" s="176"/>
      <c r="C18" s="176"/>
      <c r="D18" s="176"/>
      <c r="E18" s="176"/>
      <c r="F18" s="176"/>
    </row>
    <row r="19" spans="1:6" ht="18.75">
      <c r="A19" s="176"/>
      <c r="B19" s="176"/>
      <c r="C19" s="176"/>
      <c r="D19" s="176"/>
      <c r="E19" s="176"/>
      <c r="F19" s="176"/>
    </row>
  </sheetData>
  <mergeCells count="2">
    <mergeCell ref="A2:F2"/>
    <mergeCell ref="A9:E9"/>
  </mergeCells>
  <printOptions horizontalCentered="1"/>
  <pageMargins left="0.5511811023622047" right="0.5118110236220472" top="2.204724409448819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 11
do uchwały Rady Miejskiej nr .......
z dnia ................................................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E22"/>
  <sheetViews>
    <sheetView workbookViewId="0" topLeftCell="A1">
      <selection activeCell="A2" sqref="A2:E21"/>
    </sheetView>
  </sheetViews>
  <sheetFormatPr defaultColWidth="9.00390625" defaultRowHeight="12.75"/>
  <cols>
    <col min="1" max="1" width="5.25390625" style="0" customWidth="1"/>
    <col min="2" max="2" width="5.875" style="0" customWidth="1"/>
    <col min="3" max="3" width="9.75390625" style="0" customWidth="1"/>
    <col min="4" max="4" width="66.75390625" style="0" customWidth="1"/>
    <col min="5" max="5" width="14.375" style="0" customWidth="1"/>
  </cols>
  <sheetData>
    <row r="2" spans="1:5" ht="48.75" customHeight="1">
      <c r="A2" s="511" t="s">
        <v>111</v>
      </c>
      <c r="B2" s="511"/>
      <c r="C2" s="511"/>
      <c r="D2" s="511"/>
      <c r="E2" s="511"/>
    </row>
    <row r="3" spans="1:5" ht="19.5" customHeight="1">
      <c r="A3" s="139"/>
      <c r="B3" s="139"/>
      <c r="C3" s="139"/>
      <c r="D3" s="137"/>
      <c r="E3" s="137"/>
    </row>
    <row r="4" spans="1:5" ht="19.5" customHeight="1">
      <c r="A4" s="139"/>
      <c r="B4" s="139"/>
      <c r="C4" s="139"/>
      <c r="D4" s="85"/>
      <c r="E4" s="156" t="s">
        <v>33</v>
      </c>
    </row>
    <row r="5" spans="1:5" ht="19.5" customHeight="1">
      <c r="A5" s="175" t="s">
        <v>45</v>
      </c>
      <c r="B5" s="175" t="s">
        <v>2</v>
      </c>
      <c r="C5" s="175" t="s">
        <v>3</v>
      </c>
      <c r="D5" s="175" t="s">
        <v>35</v>
      </c>
      <c r="E5" s="175" t="s">
        <v>36</v>
      </c>
    </row>
    <row r="6" spans="1:5" s="53" customFormat="1" ht="7.5" customHeight="1">
      <c r="A6" s="141">
        <v>1</v>
      </c>
      <c r="B6" s="141">
        <v>2</v>
      </c>
      <c r="C6" s="141">
        <v>3</v>
      </c>
      <c r="D6" s="141">
        <v>5</v>
      </c>
      <c r="E6" s="141">
        <v>6</v>
      </c>
    </row>
    <row r="7" spans="1:5" ht="18.75" customHeight="1">
      <c r="A7" s="223" t="s">
        <v>13</v>
      </c>
      <c r="B7" s="224">
        <v>851</v>
      </c>
      <c r="C7" s="221">
        <v>85154</v>
      </c>
      <c r="D7" s="187" t="s">
        <v>442</v>
      </c>
      <c r="E7" s="187"/>
    </row>
    <row r="8" spans="1:5" ht="18.75" customHeight="1">
      <c r="A8" s="187"/>
      <c r="B8" s="188"/>
      <c r="C8" s="221"/>
      <c r="D8" s="187" t="s">
        <v>682</v>
      </c>
      <c r="E8" s="187"/>
    </row>
    <row r="9" spans="1:5" ht="21" customHeight="1">
      <c r="A9" s="187"/>
      <c r="B9" s="188"/>
      <c r="C9" s="221"/>
      <c r="D9" s="187" t="s">
        <v>683</v>
      </c>
      <c r="E9" s="189">
        <v>100000</v>
      </c>
    </row>
    <row r="10" spans="1:5" ht="18" customHeight="1">
      <c r="A10" s="187"/>
      <c r="B10" s="187"/>
      <c r="C10" s="222"/>
      <c r="D10" s="187" t="s">
        <v>443</v>
      </c>
      <c r="E10" s="187"/>
    </row>
    <row r="11" spans="1:5" ht="18" customHeight="1">
      <c r="A11" s="187"/>
      <c r="B11" s="187"/>
      <c r="C11" s="222"/>
      <c r="D11" s="187" t="s">
        <v>684</v>
      </c>
      <c r="E11" s="189">
        <v>20000</v>
      </c>
    </row>
    <row r="12" spans="1:5" ht="18" customHeight="1">
      <c r="A12" s="187"/>
      <c r="B12" s="187"/>
      <c r="C12" s="222"/>
      <c r="D12" s="187" t="s">
        <v>670</v>
      </c>
      <c r="E12" s="189">
        <v>5000</v>
      </c>
    </row>
    <row r="13" spans="1:5" ht="18" customHeight="1">
      <c r="A13" s="187"/>
      <c r="B13" s="187"/>
      <c r="C13" s="222"/>
      <c r="D13" s="187" t="s">
        <v>671</v>
      </c>
      <c r="E13" s="187"/>
    </row>
    <row r="14" spans="1:5" ht="18" customHeight="1">
      <c r="A14" s="187"/>
      <c r="B14" s="187"/>
      <c r="C14" s="222"/>
      <c r="D14" s="187" t="s">
        <v>685</v>
      </c>
      <c r="E14" s="189">
        <v>10000</v>
      </c>
    </row>
    <row r="15" spans="1:5" ht="18" customHeight="1">
      <c r="A15" s="220"/>
      <c r="B15" s="220"/>
      <c r="C15" s="225"/>
      <c r="D15" s="208" t="s">
        <v>672</v>
      </c>
      <c r="E15" s="209">
        <v>20000</v>
      </c>
    </row>
    <row r="16" spans="1:5" ht="18" customHeight="1">
      <c r="A16" s="515" t="s">
        <v>445</v>
      </c>
      <c r="B16" s="516"/>
      <c r="C16" s="517"/>
      <c r="D16" s="192"/>
      <c r="E16" s="195">
        <v>155000</v>
      </c>
    </row>
    <row r="17" spans="1:5" ht="18" customHeight="1">
      <c r="A17" s="193" t="s">
        <v>14</v>
      </c>
      <c r="B17" s="194">
        <v>926</v>
      </c>
      <c r="C17" s="194">
        <v>92605</v>
      </c>
      <c r="D17" s="193" t="s">
        <v>450</v>
      </c>
      <c r="E17" s="193"/>
    </row>
    <row r="18" spans="1:5" ht="16.5" customHeight="1">
      <c r="A18" s="190"/>
      <c r="B18" s="190"/>
      <c r="C18" s="190"/>
      <c r="D18" s="190" t="s">
        <v>444</v>
      </c>
      <c r="E18" s="191">
        <v>120500</v>
      </c>
    </row>
    <row r="19" spans="1:5" ht="17.25" customHeight="1">
      <c r="A19" s="515" t="s">
        <v>451</v>
      </c>
      <c r="B19" s="516"/>
      <c r="C19" s="517"/>
      <c r="D19" s="192"/>
      <c r="E19" s="195">
        <v>120500</v>
      </c>
    </row>
    <row r="20" spans="1:5" ht="30" customHeight="1">
      <c r="A20" s="482" t="s">
        <v>110</v>
      </c>
      <c r="B20" s="483"/>
      <c r="C20" s="483"/>
      <c r="D20" s="484"/>
      <c r="E20" s="152">
        <f>SUM(E16+E19)</f>
        <v>275500</v>
      </c>
    </row>
    <row r="21" spans="1:5" ht="15.75">
      <c r="A21" s="139"/>
      <c r="B21" s="139"/>
      <c r="C21" s="139"/>
      <c r="D21" s="139"/>
      <c r="E21" s="139"/>
    </row>
    <row r="22" ht="12.75">
      <c r="A22" s="55" t="s">
        <v>167</v>
      </c>
    </row>
  </sheetData>
  <mergeCells count="4">
    <mergeCell ref="A2:E2"/>
    <mergeCell ref="A20:D20"/>
    <mergeCell ref="A16:C16"/>
    <mergeCell ref="A19:C19"/>
  </mergeCells>
  <printOptions horizontalCentered="1"/>
  <pageMargins left="0.3937007874015748" right="0.3937007874015748" top="1.67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 12
do uchwały Rady Miejskiej nr .... 
z dnia ..............................................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:K45"/>
    </sheetView>
  </sheetViews>
  <sheetFormatPr defaultColWidth="9.00390625" defaultRowHeight="12.75"/>
  <cols>
    <col min="1" max="1" width="4.125" style="1" customWidth="1"/>
    <col min="2" max="2" width="5.875" style="1" customWidth="1"/>
    <col min="3" max="3" width="7.00390625" style="1" customWidth="1"/>
    <col min="4" max="4" width="35.375" style="1" customWidth="1"/>
    <col min="5" max="5" width="11.00390625" style="1" customWidth="1"/>
    <col min="6" max="6" width="12.75390625" style="1" customWidth="1"/>
    <col min="7" max="8" width="10.125" style="1" customWidth="1"/>
    <col min="9" max="9" width="10.75390625" style="1" customWidth="1"/>
    <col min="10" max="10" width="12.00390625" style="1" customWidth="1"/>
    <col min="11" max="11" width="14.875" style="1" customWidth="1"/>
    <col min="12" max="16384" width="9.125" style="1" customWidth="1"/>
  </cols>
  <sheetData>
    <row r="1" spans="1:11" ht="15.75">
      <c r="A1" s="518" t="s">
        <v>58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</row>
    <row r="2" spans="1:11" ht="10.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56" t="s">
        <v>33</v>
      </c>
    </row>
    <row r="3" spans="1:11" s="27" customFormat="1" ht="19.5" customHeight="1">
      <c r="A3" s="519" t="s">
        <v>45</v>
      </c>
      <c r="B3" s="519" t="s">
        <v>2</v>
      </c>
      <c r="C3" s="519" t="s">
        <v>32</v>
      </c>
      <c r="D3" s="520" t="s">
        <v>122</v>
      </c>
      <c r="E3" s="520" t="s">
        <v>114</v>
      </c>
      <c r="F3" s="520" t="s">
        <v>59</v>
      </c>
      <c r="G3" s="520"/>
      <c r="H3" s="520"/>
      <c r="I3" s="520"/>
      <c r="J3" s="520"/>
      <c r="K3" s="520" t="s">
        <v>120</v>
      </c>
    </row>
    <row r="4" spans="1:11" s="27" customFormat="1" ht="19.5" customHeight="1">
      <c r="A4" s="519"/>
      <c r="B4" s="519"/>
      <c r="C4" s="519"/>
      <c r="D4" s="520"/>
      <c r="E4" s="520"/>
      <c r="F4" s="520" t="s">
        <v>507</v>
      </c>
      <c r="G4" s="520" t="s">
        <v>162</v>
      </c>
      <c r="H4" s="520"/>
      <c r="I4" s="520"/>
      <c r="J4" s="520"/>
      <c r="K4" s="520"/>
    </row>
    <row r="5" spans="1:11" s="27" customFormat="1" ht="29.25" customHeight="1">
      <c r="A5" s="519"/>
      <c r="B5" s="519"/>
      <c r="C5" s="519"/>
      <c r="D5" s="520"/>
      <c r="E5" s="520"/>
      <c r="F5" s="520"/>
      <c r="G5" s="520" t="s">
        <v>121</v>
      </c>
      <c r="H5" s="520" t="s">
        <v>102</v>
      </c>
      <c r="I5" s="521" t="s">
        <v>701</v>
      </c>
      <c r="J5" s="521" t="s">
        <v>568</v>
      </c>
      <c r="K5" s="520"/>
    </row>
    <row r="6" spans="1:11" s="27" customFormat="1" ht="19.5" customHeight="1">
      <c r="A6" s="519"/>
      <c r="B6" s="519"/>
      <c r="C6" s="519"/>
      <c r="D6" s="520"/>
      <c r="E6" s="520"/>
      <c r="F6" s="520"/>
      <c r="G6" s="520"/>
      <c r="H6" s="520"/>
      <c r="I6" s="521"/>
      <c r="J6" s="521"/>
      <c r="K6" s="520"/>
    </row>
    <row r="7" spans="1:11" s="27" customFormat="1" ht="57.75" customHeight="1">
      <c r="A7" s="519"/>
      <c r="B7" s="519"/>
      <c r="C7" s="519"/>
      <c r="D7" s="520"/>
      <c r="E7" s="520"/>
      <c r="F7" s="520"/>
      <c r="G7" s="520"/>
      <c r="H7" s="520"/>
      <c r="I7" s="521"/>
      <c r="J7" s="521"/>
      <c r="K7" s="520"/>
    </row>
    <row r="8" spans="1:11" ht="12" customHeight="1">
      <c r="A8" s="141">
        <v>1</v>
      </c>
      <c r="B8" s="141">
        <v>2</v>
      </c>
      <c r="C8" s="141">
        <v>3</v>
      </c>
      <c r="D8" s="141">
        <v>5</v>
      </c>
      <c r="E8" s="141">
        <v>6</v>
      </c>
      <c r="F8" s="141">
        <v>7</v>
      </c>
      <c r="G8" s="141">
        <v>8</v>
      </c>
      <c r="H8" s="141">
        <v>9</v>
      </c>
      <c r="I8" s="141">
        <v>10</v>
      </c>
      <c r="J8" s="141">
        <v>11</v>
      </c>
      <c r="K8" s="141">
        <v>12</v>
      </c>
    </row>
    <row r="9" spans="1:11" ht="27" customHeight="1">
      <c r="A9" s="482" t="s">
        <v>656</v>
      </c>
      <c r="B9" s="483"/>
      <c r="C9" s="483"/>
      <c r="D9" s="483"/>
      <c r="E9" s="483"/>
      <c r="F9" s="483"/>
      <c r="G9" s="483"/>
      <c r="H9" s="483"/>
      <c r="I9" s="483"/>
      <c r="J9" s="483"/>
      <c r="K9" s="484"/>
    </row>
    <row r="10" spans="1:11" ht="45.75" customHeight="1">
      <c r="A10" s="141" t="s">
        <v>13</v>
      </c>
      <c r="B10" s="111" t="s">
        <v>171</v>
      </c>
      <c r="C10" s="111" t="s">
        <v>292</v>
      </c>
      <c r="D10" s="198" t="s">
        <v>649</v>
      </c>
      <c r="E10" s="199">
        <v>7000000</v>
      </c>
      <c r="F10" s="199">
        <v>70000</v>
      </c>
      <c r="G10" s="199"/>
      <c r="H10" s="199">
        <v>70000</v>
      </c>
      <c r="I10" s="198"/>
      <c r="J10" s="111"/>
      <c r="K10" s="141" t="s">
        <v>550</v>
      </c>
    </row>
    <row r="11" spans="1:11" ht="33" customHeight="1">
      <c r="A11" s="141" t="s">
        <v>14</v>
      </c>
      <c r="B11" s="111" t="s">
        <v>171</v>
      </c>
      <c r="C11" s="111" t="s">
        <v>292</v>
      </c>
      <c r="D11" s="198" t="s">
        <v>564</v>
      </c>
      <c r="E11" s="199">
        <v>4000000</v>
      </c>
      <c r="F11" s="199">
        <v>330000</v>
      </c>
      <c r="G11" s="199"/>
      <c r="H11" s="199">
        <v>330000</v>
      </c>
      <c r="I11" s="198"/>
      <c r="J11" s="111"/>
      <c r="K11" s="141" t="s">
        <v>550</v>
      </c>
    </row>
    <row r="12" spans="1:11" ht="47.25" customHeight="1">
      <c r="A12" s="141" t="s">
        <v>15</v>
      </c>
      <c r="B12" s="111" t="s">
        <v>171</v>
      </c>
      <c r="C12" s="111" t="s">
        <v>292</v>
      </c>
      <c r="D12" s="198" t="s">
        <v>534</v>
      </c>
      <c r="E12" s="199">
        <v>4100000</v>
      </c>
      <c r="F12" s="199">
        <v>100000</v>
      </c>
      <c r="G12" s="199"/>
      <c r="H12" s="199">
        <v>100000</v>
      </c>
      <c r="I12" s="198"/>
      <c r="J12" s="111"/>
      <c r="K12" s="141" t="s">
        <v>550</v>
      </c>
    </row>
    <row r="13" spans="1:11" ht="48" customHeight="1">
      <c r="A13" s="141" t="s">
        <v>1</v>
      </c>
      <c r="B13" s="111">
        <v>600</v>
      </c>
      <c r="C13" s="111">
        <v>60016</v>
      </c>
      <c r="D13" s="198" t="s">
        <v>535</v>
      </c>
      <c r="E13" s="199">
        <v>3100000</v>
      </c>
      <c r="F13" s="199">
        <v>100000</v>
      </c>
      <c r="G13" s="199">
        <v>100000</v>
      </c>
      <c r="H13" s="199"/>
      <c r="I13" s="198"/>
      <c r="J13" s="111"/>
      <c r="K13" s="141" t="s">
        <v>550</v>
      </c>
    </row>
    <row r="14" spans="1:11" ht="24.75" customHeight="1">
      <c r="A14" s="141" t="s">
        <v>19</v>
      </c>
      <c r="B14" s="111">
        <v>600</v>
      </c>
      <c r="C14" s="111">
        <v>60016</v>
      </c>
      <c r="D14" s="198" t="s">
        <v>536</v>
      </c>
      <c r="E14" s="199">
        <v>900000</v>
      </c>
      <c r="F14" s="199">
        <v>190000</v>
      </c>
      <c r="G14" s="199">
        <v>190000</v>
      </c>
      <c r="H14" s="199"/>
      <c r="I14" s="198"/>
      <c r="J14" s="111"/>
      <c r="K14" s="141" t="s">
        <v>550</v>
      </c>
    </row>
    <row r="15" spans="1:11" ht="38.25" customHeight="1">
      <c r="A15" s="141" t="s">
        <v>21</v>
      </c>
      <c r="B15" s="111">
        <v>600</v>
      </c>
      <c r="C15" s="111">
        <v>60016</v>
      </c>
      <c r="D15" s="198" t="s">
        <v>537</v>
      </c>
      <c r="E15" s="199">
        <v>260000</v>
      </c>
      <c r="F15" s="199">
        <v>10000</v>
      </c>
      <c r="G15" s="199">
        <v>10000</v>
      </c>
      <c r="H15" s="199"/>
      <c r="I15" s="198"/>
      <c r="J15" s="111"/>
      <c r="K15" s="141" t="s">
        <v>550</v>
      </c>
    </row>
    <row r="16" spans="1:11" ht="38.25" customHeight="1">
      <c r="A16" s="141" t="s">
        <v>22</v>
      </c>
      <c r="B16" s="111">
        <v>700</v>
      </c>
      <c r="C16" s="111">
        <v>70021</v>
      </c>
      <c r="D16" s="198" t="s">
        <v>658</v>
      </c>
      <c r="E16" s="199">
        <v>120000</v>
      </c>
      <c r="F16" s="199">
        <v>20000</v>
      </c>
      <c r="G16" s="199">
        <v>20000</v>
      </c>
      <c r="H16" s="199"/>
      <c r="I16" s="198"/>
      <c r="J16" s="111"/>
      <c r="K16" s="141" t="s">
        <v>550</v>
      </c>
    </row>
    <row r="17" spans="1:11" ht="44.25" customHeight="1">
      <c r="A17" s="141" t="s">
        <v>25</v>
      </c>
      <c r="B17" s="111">
        <v>710</v>
      </c>
      <c r="C17" s="111">
        <v>71004</v>
      </c>
      <c r="D17" s="198" t="s">
        <v>687</v>
      </c>
      <c r="E17" s="199">
        <v>285000</v>
      </c>
      <c r="F17" s="199">
        <v>206000</v>
      </c>
      <c r="G17" s="111"/>
      <c r="H17" s="199">
        <v>206000</v>
      </c>
      <c r="I17" s="198"/>
      <c r="J17" s="111"/>
      <c r="K17" s="141" t="s">
        <v>550</v>
      </c>
    </row>
    <row r="18" spans="1:11" ht="65.25" customHeight="1">
      <c r="A18" s="141" t="s">
        <v>380</v>
      </c>
      <c r="B18" s="111">
        <v>710</v>
      </c>
      <c r="C18" s="111">
        <v>71004</v>
      </c>
      <c r="D18" s="198" t="s">
        <v>542</v>
      </c>
      <c r="E18" s="199">
        <v>1050000</v>
      </c>
      <c r="F18" s="199">
        <v>345000</v>
      </c>
      <c r="G18" s="111"/>
      <c r="H18" s="199">
        <v>345000</v>
      </c>
      <c r="I18" s="198"/>
      <c r="J18" s="111"/>
      <c r="K18" s="141" t="s">
        <v>550</v>
      </c>
    </row>
    <row r="19" spans="1:11" ht="48.75" customHeight="1">
      <c r="A19" s="141" t="s">
        <v>657</v>
      </c>
      <c r="B19" s="111">
        <v>710</v>
      </c>
      <c r="C19" s="111">
        <v>71035</v>
      </c>
      <c r="D19" s="198" t="s">
        <v>538</v>
      </c>
      <c r="E19" s="199">
        <v>4000000</v>
      </c>
      <c r="F19" s="199">
        <v>45000</v>
      </c>
      <c r="G19" s="199">
        <v>45000</v>
      </c>
      <c r="H19" s="199"/>
      <c r="I19" s="198"/>
      <c r="J19" s="111"/>
      <c r="K19" s="141" t="s">
        <v>550</v>
      </c>
    </row>
    <row r="20" spans="1:11" ht="59.25" customHeight="1">
      <c r="A20" s="141" t="s">
        <v>381</v>
      </c>
      <c r="B20" s="111">
        <v>801</v>
      </c>
      <c r="C20" s="111">
        <v>80101</v>
      </c>
      <c r="D20" s="198" t="s">
        <v>566</v>
      </c>
      <c r="E20" s="199">
        <v>300000</v>
      </c>
      <c r="F20" s="199">
        <v>300000</v>
      </c>
      <c r="G20" s="199"/>
      <c r="H20" s="199">
        <v>300000</v>
      </c>
      <c r="I20" s="198"/>
      <c r="J20" s="111"/>
      <c r="K20" s="141" t="s">
        <v>565</v>
      </c>
    </row>
    <row r="21" spans="1:11" ht="54.75" customHeight="1">
      <c r="A21" s="141" t="s">
        <v>688</v>
      </c>
      <c r="B21" s="111">
        <v>801</v>
      </c>
      <c r="C21" s="111">
        <v>80101</v>
      </c>
      <c r="D21" s="198" t="s">
        <v>588</v>
      </c>
      <c r="E21" s="199">
        <v>200000</v>
      </c>
      <c r="F21" s="199">
        <v>200000</v>
      </c>
      <c r="G21" s="199"/>
      <c r="H21" s="199">
        <v>200000</v>
      </c>
      <c r="I21" s="198"/>
      <c r="J21" s="111"/>
      <c r="K21" s="141" t="s">
        <v>565</v>
      </c>
    </row>
    <row r="22" spans="1:11" ht="62.25" customHeight="1">
      <c r="A22" s="141" t="s">
        <v>382</v>
      </c>
      <c r="B22" s="111">
        <v>900</v>
      </c>
      <c r="C22" s="111">
        <v>90001</v>
      </c>
      <c r="D22" s="198" t="s">
        <v>543</v>
      </c>
      <c r="E22" s="199">
        <v>640000</v>
      </c>
      <c r="F22" s="199">
        <v>238000</v>
      </c>
      <c r="G22" s="199"/>
      <c r="H22" s="199">
        <v>238000</v>
      </c>
      <c r="I22" s="198"/>
      <c r="J22" s="111"/>
      <c r="K22" s="141" t="s">
        <v>550</v>
      </c>
    </row>
    <row r="23" spans="1:11" ht="53.25" customHeight="1">
      <c r="A23" s="141" t="s">
        <v>383</v>
      </c>
      <c r="B23" s="111">
        <v>900</v>
      </c>
      <c r="C23" s="111">
        <v>90001</v>
      </c>
      <c r="D23" s="198" t="s">
        <v>544</v>
      </c>
      <c r="E23" s="199">
        <v>125000</v>
      </c>
      <c r="F23" s="199">
        <v>25000</v>
      </c>
      <c r="G23" s="199">
        <v>25000</v>
      </c>
      <c r="H23" s="199"/>
      <c r="I23" s="198"/>
      <c r="J23" s="111"/>
      <c r="K23" s="141" t="s">
        <v>550</v>
      </c>
    </row>
    <row r="24" spans="1:11" ht="78.75" customHeight="1">
      <c r="A24" s="141" t="s">
        <v>384</v>
      </c>
      <c r="B24" s="111">
        <v>900</v>
      </c>
      <c r="C24" s="111">
        <v>90001</v>
      </c>
      <c r="D24" s="198" t="s">
        <v>552</v>
      </c>
      <c r="E24" s="199">
        <v>500000</v>
      </c>
      <c r="F24" s="199">
        <v>70000</v>
      </c>
      <c r="G24" s="199">
        <v>70000</v>
      </c>
      <c r="H24" s="199"/>
      <c r="I24" s="198"/>
      <c r="J24" s="111"/>
      <c r="K24" s="141" t="s">
        <v>550</v>
      </c>
    </row>
    <row r="25" spans="1:11" ht="36" customHeight="1">
      <c r="A25" s="141" t="s">
        <v>385</v>
      </c>
      <c r="B25" s="111">
        <v>900</v>
      </c>
      <c r="C25" s="111">
        <v>90002</v>
      </c>
      <c r="D25" s="198" t="s">
        <v>539</v>
      </c>
      <c r="E25" s="199">
        <v>2453000</v>
      </c>
      <c r="F25" s="199">
        <v>1965392</v>
      </c>
      <c r="G25" s="111"/>
      <c r="H25" s="199">
        <v>1884722</v>
      </c>
      <c r="I25" s="380">
        <v>80670</v>
      </c>
      <c r="J25" s="111"/>
      <c r="K25" s="141" t="s">
        <v>550</v>
      </c>
    </row>
    <row r="26" spans="1:11" ht="63.75" customHeight="1">
      <c r="A26" s="141" t="s">
        <v>386</v>
      </c>
      <c r="B26" s="111">
        <v>900</v>
      </c>
      <c r="C26" s="111">
        <v>90015</v>
      </c>
      <c r="D26" s="198" t="s">
        <v>540</v>
      </c>
      <c r="E26" s="199">
        <v>625000</v>
      </c>
      <c r="F26" s="199">
        <v>125000</v>
      </c>
      <c r="G26" s="199">
        <v>125000</v>
      </c>
      <c r="H26" s="199">
        <v>0</v>
      </c>
      <c r="I26" s="198"/>
      <c r="J26" s="111"/>
      <c r="K26" s="141" t="s">
        <v>550</v>
      </c>
    </row>
    <row r="27" spans="1:11" ht="50.25" customHeight="1">
      <c r="A27" s="141" t="s">
        <v>387</v>
      </c>
      <c r="B27" s="111">
        <v>921</v>
      </c>
      <c r="C27" s="111">
        <v>92109</v>
      </c>
      <c r="D27" s="198" t="s">
        <v>541</v>
      </c>
      <c r="E27" s="199">
        <v>7450000</v>
      </c>
      <c r="F27" s="199">
        <v>1280000</v>
      </c>
      <c r="G27" s="199"/>
      <c r="H27" s="199">
        <v>1280000</v>
      </c>
      <c r="I27" s="198"/>
      <c r="J27" s="111"/>
      <c r="K27" s="141" t="s">
        <v>550</v>
      </c>
    </row>
    <row r="28" spans="1:11" ht="37.5" customHeight="1">
      <c r="A28" s="141" t="s">
        <v>388</v>
      </c>
      <c r="B28" s="111">
        <v>921</v>
      </c>
      <c r="C28" s="111">
        <v>92109</v>
      </c>
      <c r="D28" s="198" t="s">
        <v>650</v>
      </c>
      <c r="E28" s="199">
        <v>650000</v>
      </c>
      <c r="F28" s="199">
        <v>150000</v>
      </c>
      <c r="G28" s="199">
        <v>150000</v>
      </c>
      <c r="H28" s="199"/>
      <c r="I28" s="198"/>
      <c r="J28" s="111"/>
      <c r="K28" s="141" t="s">
        <v>550</v>
      </c>
    </row>
    <row r="29" spans="1:11" s="117" customFormat="1" ht="59.25" customHeight="1">
      <c r="A29" s="200" t="s">
        <v>389</v>
      </c>
      <c r="B29" s="201">
        <v>921</v>
      </c>
      <c r="C29" s="201">
        <v>92120</v>
      </c>
      <c r="D29" s="202" t="s">
        <v>589</v>
      </c>
      <c r="E29" s="203">
        <v>290000</v>
      </c>
      <c r="F29" s="203">
        <v>160000</v>
      </c>
      <c r="G29" s="203">
        <v>50182</v>
      </c>
      <c r="H29" s="203">
        <v>0</v>
      </c>
      <c r="I29" s="363">
        <v>12920</v>
      </c>
      <c r="J29" s="364">
        <v>96898</v>
      </c>
      <c r="K29" s="200" t="s">
        <v>550</v>
      </c>
    </row>
    <row r="30" spans="1:11" s="117" customFormat="1" ht="63" customHeight="1">
      <c r="A30" s="200" t="s">
        <v>390</v>
      </c>
      <c r="B30" s="201">
        <v>921</v>
      </c>
      <c r="C30" s="201">
        <v>92120</v>
      </c>
      <c r="D30" s="202" t="s">
        <v>590</v>
      </c>
      <c r="E30" s="204">
        <v>1550000</v>
      </c>
      <c r="F30" s="203">
        <v>1500000</v>
      </c>
      <c r="G30" s="203">
        <v>223748</v>
      </c>
      <c r="H30" s="203">
        <v>1055900</v>
      </c>
      <c r="I30" s="363">
        <v>25924</v>
      </c>
      <c r="J30" s="364">
        <v>194428</v>
      </c>
      <c r="K30" s="200" t="s">
        <v>550</v>
      </c>
    </row>
    <row r="31" spans="1:11" s="117" customFormat="1" ht="44.25" customHeight="1">
      <c r="A31" s="200" t="s">
        <v>391</v>
      </c>
      <c r="B31" s="201">
        <v>921</v>
      </c>
      <c r="C31" s="201">
        <v>92120</v>
      </c>
      <c r="D31" s="202" t="s">
        <v>648</v>
      </c>
      <c r="E31" s="203">
        <v>520000</v>
      </c>
      <c r="F31" s="203">
        <v>470000</v>
      </c>
      <c r="G31" s="203"/>
      <c r="H31" s="203">
        <v>470000</v>
      </c>
      <c r="I31" s="363"/>
      <c r="J31" s="364"/>
      <c r="K31" s="200" t="s">
        <v>550</v>
      </c>
    </row>
    <row r="32" spans="1:11" ht="24.75" customHeight="1">
      <c r="A32" s="200" t="s">
        <v>689</v>
      </c>
      <c r="B32" s="201">
        <v>926</v>
      </c>
      <c r="C32" s="201">
        <v>92601</v>
      </c>
      <c r="D32" s="202" t="s">
        <v>545</v>
      </c>
      <c r="E32" s="203">
        <v>1434000</v>
      </c>
      <c r="F32" s="203">
        <v>150000</v>
      </c>
      <c r="G32" s="203">
        <v>150000</v>
      </c>
      <c r="H32" s="203">
        <v>0</v>
      </c>
      <c r="I32" s="365"/>
      <c r="J32" s="366"/>
      <c r="K32" s="141" t="s">
        <v>551</v>
      </c>
    </row>
    <row r="33" spans="1:11" ht="45" customHeight="1">
      <c r="A33" s="482" t="s">
        <v>546</v>
      </c>
      <c r="B33" s="483"/>
      <c r="C33" s="483"/>
      <c r="D33" s="484"/>
      <c r="E33" s="152">
        <f aca="true" t="shared" si="0" ref="E33:J33">SUM(E10:E32)</f>
        <v>41552000</v>
      </c>
      <c r="F33" s="152">
        <f t="shared" si="0"/>
        <v>8049392</v>
      </c>
      <c r="G33" s="152">
        <f t="shared" si="0"/>
        <v>1158930</v>
      </c>
      <c r="H33" s="152">
        <f t="shared" si="0"/>
        <v>6479622</v>
      </c>
      <c r="I33" s="152">
        <f t="shared" si="0"/>
        <v>119514</v>
      </c>
      <c r="J33" s="152">
        <f t="shared" si="0"/>
        <v>291326</v>
      </c>
      <c r="K33" s="196" t="s">
        <v>39</v>
      </c>
    </row>
    <row r="34" spans="1:11" ht="27.75" customHeight="1">
      <c r="A34" s="482" t="s">
        <v>651</v>
      </c>
      <c r="B34" s="483"/>
      <c r="C34" s="483"/>
      <c r="D34" s="483"/>
      <c r="E34" s="483"/>
      <c r="F34" s="483"/>
      <c r="G34" s="483"/>
      <c r="H34" s="483"/>
      <c r="I34" s="483"/>
      <c r="J34" s="483"/>
      <c r="K34" s="484"/>
    </row>
    <row r="35" spans="1:11" s="117" customFormat="1" ht="31.5" customHeight="1">
      <c r="A35" s="200">
        <v>1</v>
      </c>
      <c r="B35" s="201">
        <v>900</v>
      </c>
      <c r="C35" s="201">
        <v>90001</v>
      </c>
      <c r="D35" s="202" t="s">
        <v>652</v>
      </c>
      <c r="E35" s="203"/>
      <c r="F35" s="203">
        <v>27000</v>
      </c>
      <c r="G35" s="203"/>
      <c r="H35" s="203"/>
      <c r="I35" s="216"/>
      <c r="J35" s="203"/>
      <c r="K35" s="200" t="s">
        <v>550</v>
      </c>
    </row>
    <row r="36" spans="1:11" s="117" customFormat="1" ht="34.5" customHeight="1">
      <c r="A36" s="200">
        <v>2</v>
      </c>
      <c r="B36" s="201">
        <v>900</v>
      </c>
      <c r="C36" s="201">
        <v>90001</v>
      </c>
      <c r="D36" s="202" t="s">
        <v>653</v>
      </c>
      <c r="E36" s="203"/>
      <c r="F36" s="203">
        <v>17000</v>
      </c>
      <c r="G36" s="203"/>
      <c r="H36" s="203"/>
      <c r="I36" s="216"/>
      <c r="J36" s="203"/>
      <c r="K36" s="200" t="s">
        <v>550</v>
      </c>
    </row>
    <row r="37" spans="1:11" s="117" customFormat="1" ht="17.25" customHeight="1">
      <c r="A37" s="200"/>
      <c r="B37" s="233"/>
      <c r="C37" s="233"/>
      <c r="D37" s="244" t="s">
        <v>546</v>
      </c>
      <c r="E37" s="247"/>
      <c r="F37" s="247">
        <v>44000</v>
      </c>
      <c r="G37" s="375"/>
      <c r="H37" s="248"/>
      <c r="I37" s="249"/>
      <c r="J37" s="248"/>
      <c r="K37" s="250"/>
    </row>
    <row r="38" spans="1:11" ht="18" customHeight="1">
      <c r="A38" s="141"/>
      <c r="B38" s="482" t="s">
        <v>654</v>
      </c>
      <c r="C38" s="522"/>
      <c r="D38" s="523"/>
      <c r="E38" s="247"/>
      <c r="F38" s="247">
        <v>8093392</v>
      </c>
      <c r="G38" s="376"/>
      <c r="H38" s="245"/>
      <c r="I38" s="245"/>
      <c r="J38" s="245"/>
      <c r="K38" s="246"/>
    </row>
    <row r="39" spans="1:11" ht="32.25" customHeight="1">
      <c r="A39" s="482" t="s">
        <v>547</v>
      </c>
      <c r="B39" s="483"/>
      <c r="C39" s="483"/>
      <c r="D39" s="483"/>
      <c r="E39" s="483"/>
      <c r="F39" s="483"/>
      <c r="G39" s="483"/>
      <c r="H39" s="483"/>
      <c r="I39" s="483"/>
      <c r="J39" s="483"/>
      <c r="K39" s="484"/>
    </row>
    <row r="40" spans="1:11" s="117" customFormat="1" ht="35.25" customHeight="1">
      <c r="A40" s="200" t="s">
        <v>13</v>
      </c>
      <c r="B40" s="201">
        <v>750</v>
      </c>
      <c r="C40" s="201">
        <v>75023</v>
      </c>
      <c r="D40" s="202" t="s">
        <v>548</v>
      </c>
      <c r="E40" s="203"/>
      <c r="F40" s="203">
        <v>20000</v>
      </c>
      <c r="G40" s="203"/>
      <c r="H40" s="203"/>
      <c r="I40" s="202"/>
      <c r="J40" s="203"/>
      <c r="K40" s="201" t="s">
        <v>550</v>
      </c>
    </row>
    <row r="41" spans="1:11" s="117" customFormat="1" ht="21.75" customHeight="1">
      <c r="A41" s="200" t="s">
        <v>14</v>
      </c>
      <c r="B41" s="201">
        <v>750</v>
      </c>
      <c r="C41" s="201">
        <v>75023</v>
      </c>
      <c r="D41" s="202" t="s">
        <v>549</v>
      </c>
      <c r="E41" s="203"/>
      <c r="F41" s="203">
        <v>65000</v>
      </c>
      <c r="G41" s="203"/>
      <c r="H41" s="203"/>
      <c r="I41" s="202"/>
      <c r="J41" s="203"/>
      <c r="K41" s="201" t="s">
        <v>550</v>
      </c>
    </row>
    <row r="42" spans="1:11" s="117" customFormat="1" ht="17.25" customHeight="1">
      <c r="A42" s="232">
        <v>3</v>
      </c>
      <c r="B42" s="201">
        <v>926</v>
      </c>
      <c r="C42" s="201">
        <v>92604</v>
      </c>
      <c r="D42" s="234" t="s">
        <v>591</v>
      </c>
      <c r="E42" s="203"/>
      <c r="F42" s="203">
        <v>20000</v>
      </c>
      <c r="G42" s="203"/>
      <c r="H42" s="203"/>
      <c r="I42" s="202"/>
      <c r="J42" s="203"/>
      <c r="K42" s="201" t="s">
        <v>551</v>
      </c>
    </row>
    <row r="43" spans="1:11" s="117" customFormat="1" ht="17.25" customHeight="1">
      <c r="A43" s="524" t="s">
        <v>655</v>
      </c>
      <c r="B43" s="525"/>
      <c r="C43" s="525"/>
      <c r="D43" s="526"/>
      <c r="E43" s="203"/>
      <c r="F43" s="213">
        <v>105000</v>
      </c>
      <c r="G43" s="213"/>
      <c r="H43" s="203"/>
      <c r="I43" s="202"/>
      <c r="J43" s="203"/>
      <c r="K43" s="201"/>
    </row>
    <row r="44" spans="1:11" s="117" customFormat="1" ht="21.75" customHeight="1">
      <c r="A44" s="214"/>
      <c r="B44" s="214"/>
      <c r="C44" s="214"/>
      <c r="D44" s="214"/>
      <c r="E44" s="211"/>
      <c r="F44" s="215"/>
      <c r="G44" s="211"/>
      <c r="H44" s="211"/>
      <c r="I44" s="212"/>
      <c r="J44" s="211"/>
      <c r="K44" s="210"/>
    </row>
    <row r="45" spans="1:11" ht="15.7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</row>
    <row r="46" spans="1:11" ht="15.7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</row>
    <row r="47" spans="1:11" ht="15.7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</row>
    <row r="48" spans="1:11" ht="15.7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1:11" ht="15.75">
      <c r="A49" s="205"/>
      <c r="B49" s="85"/>
      <c r="C49" s="85"/>
      <c r="D49" s="85"/>
      <c r="E49" s="85"/>
      <c r="F49" s="85"/>
      <c r="G49" s="85"/>
      <c r="H49" s="85"/>
      <c r="I49" s="85"/>
      <c r="J49" s="85"/>
      <c r="K49" s="85"/>
    </row>
    <row r="50" spans="1:11" ht="15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</row>
  </sheetData>
  <mergeCells count="20">
    <mergeCell ref="B38:D38"/>
    <mergeCell ref="A9:K9"/>
    <mergeCell ref="A39:K39"/>
    <mergeCell ref="A43:D43"/>
    <mergeCell ref="A33:D33"/>
    <mergeCell ref="A34:K34"/>
    <mergeCell ref="G5:G7"/>
    <mergeCell ref="H5:H7"/>
    <mergeCell ref="I5:I7"/>
    <mergeCell ref="J5:J7"/>
    <mergeCell ref="A1:K1"/>
    <mergeCell ref="A3:A7"/>
    <mergeCell ref="B3:B7"/>
    <mergeCell ref="C3:C7"/>
    <mergeCell ref="D3:D7"/>
    <mergeCell ref="F3:J3"/>
    <mergeCell ref="K3:K7"/>
    <mergeCell ref="F4:F7"/>
    <mergeCell ref="E3:E7"/>
    <mergeCell ref="G4:J4"/>
  </mergeCells>
  <printOptions horizontalCentered="1"/>
  <pageMargins left="0.31496062992125984" right="0.1968503937007874" top="1.3779527559055118" bottom="0.7874015748031497" header="0.5118110236220472" footer="0.5118110236220472"/>
  <pageSetup horizontalDpi="300" verticalDpi="300" orientation="landscape" paperSize="9" r:id="rId1"/>
  <headerFooter alignWithMargins="0">
    <oddHeader>&amp;R&amp;9Załącznik nr  13
do uchwały Rady  Miejskiej ......... 
z dnia ..............................................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1" sqref="A1:N34"/>
    </sheetView>
  </sheetViews>
  <sheetFormatPr defaultColWidth="9.00390625" defaultRowHeight="12.75"/>
  <cols>
    <col min="1" max="1" width="3.625" style="1" customWidth="1"/>
    <col min="2" max="2" width="5.00390625" style="1" customWidth="1"/>
    <col min="3" max="3" width="6.00390625" style="1" customWidth="1"/>
    <col min="4" max="4" width="20.25390625" style="1" customWidth="1"/>
    <col min="5" max="5" width="21.00390625" style="1" customWidth="1"/>
    <col min="6" max="6" width="9.875" style="1" customWidth="1"/>
    <col min="7" max="7" width="10.625" style="1" customWidth="1"/>
    <col min="8" max="8" width="9.125" style="1" customWidth="1"/>
    <col min="9" max="9" width="10.375" style="1" customWidth="1"/>
    <col min="10" max="10" width="8.625" style="1" customWidth="1"/>
    <col min="11" max="11" width="10.125" style="1" customWidth="1"/>
    <col min="12" max="12" width="11.25390625" style="1" customWidth="1"/>
    <col min="13" max="13" width="10.125" style="1" customWidth="1"/>
    <col min="14" max="14" width="12.375" style="1" customWidth="1"/>
    <col min="15" max="16384" width="9.125" style="1" customWidth="1"/>
  </cols>
  <sheetData>
    <row r="1" spans="1:14" ht="18">
      <c r="A1" s="527" t="s">
        <v>478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</row>
    <row r="2" spans="1:14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9" t="s">
        <v>33</v>
      </c>
    </row>
    <row r="3" spans="1:14" s="27" customFormat="1" ht="19.5" customHeight="1">
      <c r="A3" s="383" t="s">
        <v>477</v>
      </c>
      <c r="B3" s="405" t="s">
        <v>2</v>
      </c>
      <c r="C3" s="405" t="s">
        <v>32</v>
      </c>
      <c r="D3" s="406" t="s">
        <v>103</v>
      </c>
      <c r="E3" s="407" t="s">
        <v>499</v>
      </c>
      <c r="F3" s="529" t="s">
        <v>114</v>
      </c>
      <c r="G3" s="406" t="s">
        <v>59</v>
      </c>
      <c r="H3" s="406"/>
      <c r="I3" s="406"/>
      <c r="J3" s="406"/>
      <c r="K3" s="406"/>
      <c r="L3" s="406"/>
      <c r="M3" s="406"/>
      <c r="N3" s="528" t="s">
        <v>120</v>
      </c>
    </row>
    <row r="4" spans="1:14" s="27" customFormat="1" ht="19.5" customHeight="1">
      <c r="A4" s="485"/>
      <c r="B4" s="405"/>
      <c r="C4" s="405"/>
      <c r="D4" s="406"/>
      <c r="E4" s="408"/>
      <c r="F4" s="529"/>
      <c r="G4" s="406" t="s">
        <v>449</v>
      </c>
      <c r="H4" s="406" t="s">
        <v>162</v>
      </c>
      <c r="I4" s="406"/>
      <c r="J4" s="406"/>
      <c r="K4" s="406"/>
      <c r="L4" s="406" t="s">
        <v>42</v>
      </c>
      <c r="M4" s="406" t="s">
        <v>44</v>
      </c>
      <c r="N4" s="528"/>
    </row>
    <row r="5" spans="1:14" s="27" customFormat="1" ht="29.25" customHeight="1">
      <c r="A5" s="485"/>
      <c r="B5" s="405"/>
      <c r="C5" s="405"/>
      <c r="D5" s="406"/>
      <c r="E5" s="408"/>
      <c r="F5" s="529"/>
      <c r="G5" s="406"/>
      <c r="H5" s="529" t="s">
        <v>121</v>
      </c>
      <c r="I5" s="529" t="s">
        <v>102</v>
      </c>
      <c r="J5" s="529" t="s">
        <v>697</v>
      </c>
      <c r="K5" s="529" t="s">
        <v>568</v>
      </c>
      <c r="L5" s="406"/>
      <c r="M5" s="406"/>
      <c r="N5" s="528"/>
    </row>
    <row r="6" spans="1:14" s="27" customFormat="1" ht="19.5" customHeight="1">
      <c r="A6" s="485"/>
      <c r="B6" s="405"/>
      <c r="C6" s="405"/>
      <c r="D6" s="406"/>
      <c r="E6" s="408"/>
      <c r="F6" s="529"/>
      <c r="G6" s="406"/>
      <c r="H6" s="529"/>
      <c r="I6" s="529"/>
      <c r="J6" s="529"/>
      <c r="K6" s="529"/>
      <c r="L6" s="406"/>
      <c r="M6" s="406"/>
      <c r="N6" s="528"/>
    </row>
    <row r="7" spans="1:14" s="27" customFormat="1" ht="19.5" customHeight="1">
      <c r="A7" s="486"/>
      <c r="B7" s="405"/>
      <c r="C7" s="405"/>
      <c r="D7" s="406"/>
      <c r="E7" s="394"/>
      <c r="F7" s="529"/>
      <c r="G7" s="406"/>
      <c r="H7" s="529"/>
      <c r="I7" s="529"/>
      <c r="J7" s="529"/>
      <c r="K7" s="529"/>
      <c r="L7" s="406"/>
      <c r="M7" s="406"/>
      <c r="N7" s="528"/>
    </row>
    <row r="8" spans="1:14" ht="12.75" customHeight="1">
      <c r="A8" s="16">
        <v>1</v>
      </c>
      <c r="B8" s="16">
        <v>2</v>
      </c>
      <c r="C8" s="16">
        <v>3</v>
      </c>
      <c r="D8" s="16">
        <v>4</v>
      </c>
      <c r="E8" s="16"/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</row>
    <row r="9" spans="1:14" ht="51.75" customHeight="1">
      <c r="A9" s="20" t="s">
        <v>13</v>
      </c>
      <c r="B9" s="17" t="s">
        <v>171</v>
      </c>
      <c r="C9" s="20" t="s">
        <v>292</v>
      </c>
      <c r="D9" s="59" t="s">
        <v>582</v>
      </c>
      <c r="E9" s="59" t="s">
        <v>500</v>
      </c>
      <c r="F9" s="61">
        <v>7000000</v>
      </c>
      <c r="G9" s="63">
        <v>70000</v>
      </c>
      <c r="H9" s="61"/>
      <c r="I9" s="61">
        <v>70000</v>
      </c>
      <c r="J9" s="59"/>
      <c r="K9" s="61"/>
      <c r="L9" s="63">
        <v>2000000</v>
      </c>
      <c r="M9" s="61">
        <v>2000000</v>
      </c>
      <c r="N9" s="17" t="s">
        <v>550</v>
      </c>
    </row>
    <row r="10" spans="1:14" ht="51">
      <c r="A10" s="20" t="s">
        <v>14</v>
      </c>
      <c r="B10" s="17" t="s">
        <v>171</v>
      </c>
      <c r="C10" s="20" t="s">
        <v>292</v>
      </c>
      <c r="D10" s="59" t="s">
        <v>569</v>
      </c>
      <c r="E10" s="59" t="s">
        <v>500</v>
      </c>
      <c r="F10" s="61">
        <v>4000000</v>
      </c>
      <c r="G10" s="63">
        <v>330000</v>
      </c>
      <c r="H10" s="61"/>
      <c r="I10" s="61">
        <v>330000</v>
      </c>
      <c r="J10" s="59"/>
      <c r="K10" s="61"/>
      <c r="L10" s="61">
        <v>2000000</v>
      </c>
      <c r="M10" s="61">
        <v>1520000</v>
      </c>
      <c r="N10" s="17" t="s">
        <v>550</v>
      </c>
    </row>
    <row r="11" spans="1:14" ht="51">
      <c r="A11" s="20" t="s">
        <v>15</v>
      </c>
      <c r="B11" s="17" t="s">
        <v>171</v>
      </c>
      <c r="C11" s="17" t="s">
        <v>292</v>
      </c>
      <c r="D11" s="59" t="s">
        <v>570</v>
      </c>
      <c r="E11" s="59" t="s">
        <v>500</v>
      </c>
      <c r="F11" s="61">
        <v>4100000</v>
      </c>
      <c r="G11" s="61">
        <v>100000</v>
      </c>
      <c r="H11" s="61"/>
      <c r="I11" s="61">
        <v>100000</v>
      </c>
      <c r="J11" s="59"/>
      <c r="K11" s="17"/>
      <c r="L11" s="61">
        <v>2000000</v>
      </c>
      <c r="M11" s="61">
        <v>2000000</v>
      </c>
      <c r="N11" s="17" t="s">
        <v>550</v>
      </c>
    </row>
    <row r="12" spans="1:14" ht="51">
      <c r="A12" s="20" t="s">
        <v>1</v>
      </c>
      <c r="B12" s="17">
        <v>600</v>
      </c>
      <c r="C12" s="17">
        <v>60016</v>
      </c>
      <c r="D12" s="59" t="s">
        <v>571</v>
      </c>
      <c r="E12" s="59" t="s">
        <v>501</v>
      </c>
      <c r="F12" s="61">
        <v>3100000</v>
      </c>
      <c r="G12" s="61">
        <v>100000</v>
      </c>
      <c r="H12" s="61">
        <v>100000</v>
      </c>
      <c r="I12" s="61"/>
      <c r="J12" s="59"/>
      <c r="K12" s="17"/>
      <c r="L12" s="61">
        <v>2000000</v>
      </c>
      <c r="M12" s="61">
        <v>1000000</v>
      </c>
      <c r="N12" s="17" t="s">
        <v>550</v>
      </c>
    </row>
    <row r="13" spans="1:14" ht="50.25" customHeight="1">
      <c r="A13" s="20">
        <v>5</v>
      </c>
      <c r="B13" s="17">
        <v>600</v>
      </c>
      <c r="C13" s="17">
        <v>60016</v>
      </c>
      <c r="D13" s="59" t="s">
        <v>572</v>
      </c>
      <c r="E13" s="59" t="s">
        <v>501</v>
      </c>
      <c r="F13" s="61">
        <v>900000</v>
      </c>
      <c r="G13" s="61">
        <v>190000</v>
      </c>
      <c r="H13" s="61">
        <v>190000</v>
      </c>
      <c r="I13" s="61"/>
      <c r="J13" s="59"/>
      <c r="K13" s="17"/>
      <c r="L13" s="61">
        <v>300000</v>
      </c>
      <c r="M13" s="61">
        <v>375000</v>
      </c>
      <c r="N13" s="17" t="s">
        <v>550</v>
      </c>
    </row>
    <row r="14" spans="1:14" ht="55.5" customHeight="1">
      <c r="A14" s="20">
        <v>6</v>
      </c>
      <c r="B14" s="17">
        <v>600</v>
      </c>
      <c r="C14" s="17">
        <v>60016</v>
      </c>
      <c r="D14" s="59" t="s">
        <v>573</v>
      </c>
      <c r="E14" s="59" t="s">
        <v>501</v>
      </c>
      <c r="F14" s="61">
        <v>260000</v>
      </c>
      <c r="G14" s="61">
        <v>10000</v>
      </c>
      <c r="H14" s="61">
        <v>10000</v>
      </c>
      <c r="I14" s="61"/>
      <c r="J14" s="59"/>
      <c r="K14" s="17"/>
      <c r="L14" s="61">
        <v>250000</v>
      </c>
      <c r="M14" s="61">
        <v>0</v>
      </c>
      <c r="N14" s="17" t="s">
        <v>550</v>
      </c>
    </row>
    <row r="15" spans="1:14" ht="44.25" customHeight="1">
      <c r="A15" s="20" t="s">
        <v>22</v>
      </c>
      <c r="B15" s="17">
        <v>700</v>
      </c>
      <c r="C15" s="17">
        <v>70021</v>
      </c>
      <c r="D15" s="59" t="s">
        <v>691</v>
      </c>
      <c r="E15" s="59" t="s">
        <v>696</v>
      </c>
      <c r="F15" s="61">
        <v>120000</v>
      </c>
      <c r="G15" s="61">
        <v>20000</v>
      </c>
      <c r="H15" s="61">
        <v>20000</v>
      </c>
      <c r="I15" s="61"/>
      <c r="J15" s="59"/>
      <c r="K15" s="17"/>
      <c r="L15" s="61">
        <v>100000</v>
      </c>
      <c r="M15" s="61"/>
      <c r="N15" s="17" t="s">
        <v>550</v>
      </c>
    </row>
    <row r="16" spans="1:14" ht="78.75" customHeight="1">
      <c r="A16" s="20">
        <v>8</v>
      </c>
      <c r="B16" s="17">
        <v>710</v>
      </c>
      <c r="C16" s="17">
        <v>71004</v>
      </c>
      <c r="D16" s="59" t="s">
        <v>574</v>
      </c>
      <c r="E16" s="59" t="s">
        <v>576</v>
      </c>
      <c r="F16" s="61">
        <v>1050000</v>
      </c>
      <c r="G16" s="61">
        <v>345000</v>
      </c>
      <c r="H16" s="17"/>
      <c r="I16" s="61">
        <v>345000</v>
      </c>
      <c r="J16" s="59"/>
      <c r="K16" s="17"/>
      <c r="L16" s="61">
        <v>350000</v>
      </c>
      <c r="M16" s="61">
        <v>350000</v>
      </c>
      <c r="N16" s="17" t="s">
        <v>550</v>
      </c>
    </row>
    <row r="17" spans="1:14" ht="102.75" customHeight="1">
      <c r="A17" s="20">
        <v>9</v>
      </c>
      <c r="B17" s="17">
        <v>710</v>
      </c>
      <c r="C17" s="17">
        <v>71004</v>
      </c>
      <c r="D17" s="59" t="s">
        <v>575</v>
      </c>
      <c r="E17" s="59" t="s">
        <v>576</v>
      </c>
      <c r="F17" s="61">
        <v>285000</v>
      </c>
      <c r="G17" s="61">
        <v>206000</v>
      </c>
      <c r="H17" s="17"/>
      <c r="I17" s="61">
        <v>206000</v>
      </c>
      <c r="J17" s="59"/>
      <c r="K17" s="17"/>
      <c r="L17" s="61">
        <v>15000</v>
      </c>
      <c r="M17" s="61">
        <v>0</v>
      </c>
      <c r="N17" s="17" t="s">
        <v>550</v>
      </c>
    </row>
    <row r="18" spans="1:14" ht="57" customHeight="1">
      <c r="A18" s="20">
        <v>10</v>
      </c>
      <c r="B18" s="17">
        <v>710</v>
      </c>
      <c r="C18" s="17">
        <v>71035</v>
      </c>
      <c r="D18" s="59" t="s">
        <v>577</v>
      </c>
      <c r="E18" s="59" t="s">
        <v>502</v>
      </c>
      <c r="F18" s="61">
        <v>4000000</v>
      </c>
      <c r="G18" s="61">
        <v>45000</v>
      </c>
      <c r="H18" s="61">
        <v>45000</v>
      </c>
      <c r="I18" s="61"/>
      <c r="J18" s="59"/>
      <c r="K18" s="17"/>
      <c r="L18" s="61">
        <v>500000</v>
      </c>
      <c r="M18" s="61">
        <v>500000</v>
      </c>
      <c r="N18" s="17" t="s">
        <v>550</v>
      </c>
    </row>
    <row r="19" spans="1:14" ht="46.5" customHeight="1">
      <c r="A19" s="20" t="s">
        <v>381</v>
      </c>
      <c r="B19" s="17">
        <v>801</v>
      </c>
      <c r="C19" s="17">
        <v>80101</v>
      </c>
      <c r="D19" s="59" t="s">
        <v>584</v>
      </c>
      <c r="E19" s="59" t="s">
        <v>504</v>
      </c>
      <c r="F19" s="61">
        <v>300000</v>
      </c>
      <c r="G19" s="61">
        <v>300000</v>
      </c>
      <c r="H19" s="61"/>
      <c r="I19" s="61">
        <v>300000</v>
      </c>
      <c r="J19" s="59"/>
      <c r="K19" s="17"/>
      <c r="L19" s="61"/>
      <c r="M19" s="61"/>
      <c r="N19" s="17" t="s">
        <v>565</v>
      </c>
    </row>
    <row r="20" spans="1:14" ht="46.5" customHeight="1">
      <c r="A20" s="20" t="s">
        <v>688</v>
      </c>
      <c r="B20" s="17">
        <v>801</v>
      </c>
      <c r="C20" s="17">
        <v>80101</v>
      </c>
      <c r="D20" s="59" t="s">
        <v>585</v>
      </c>
      <c r="E20" s="59" t="s">
        <v>504</v>
      </c>
      <c r="F20" s="61">
        <v>200000</v>
      </c>
      <c r="G20" s="61">
        <v>200000</v>
      </c>
      <c r="H20" s="61"/>
      <c r="I20" s="61">
        <v>200000</v>
      </c>
      <c r="J20" s="59"/>
      <c r="K20" s="17"/>
      <c r="L20" s="61"/>
      <c r="M20" s="61"/>
      <c r="N20" s="17" t="s">
        <v>565</v>
      </c>
    </row>
    <row r="21" spans="1:14" ht="103.5" customHeight="1">
      <c r="A21" s="20" t="s">
        <v>382</v>
      </c>
      <c r="B21" s="17">
        <v>900</v>
      </c>
      <c r="C21" s="17">
        <v>90001</v>
      </c>
      <c r="D21" s="59" t="s">
        <v>578</v>
      </c>
      <c r="E21" s="59" t="s">
        <v>583</v>
      </c>
      <c r="F21" s="61">
        <v>500000</v>
      </c>
      <c r="G21" s="61">
        <v>70000</v>
      </c>
      <c r="H21" s="61">
        <v>70000</v>
      </c>
      <c r="I21" s="61"/>
      <c r="J21" s="59"/>
      <c r="K21" s="17"/>
      <c r="L21" s="61">
        <v>430000</v>
      </c>
      <c r="M21" s="17">
        <v>0</v>
      </c>
      <c r="N21" s="17" t="s">
        <v>550</v>
      </c>
    </row>
    <row r="22" spans="1:14" ht="49.5" customHeight="1">
      <c r="A22" s="20" t="s">
        <v>383</v>
      </c>
      <c r="B22" s="17">
        <v>900</v>
      </c>
      <c r="C22" s="17">
        <v>90001</v>
      </c>
      <c r="D22" s="59" t="s">
        <v>579</v>
      </c>
      <c r="E22" s="59" t="s">
        <v>583</v>
      </c>
      <c r="F22" s="61">
        <v>125000</v>
      </c>
      <c r="G22" s="61">
        <v>25000</v>
      </c>
      <c r="H22" s="61">
        <v>25000</v>
      </c>
      <c r="I22" s="61"/>
      <c r="J22" s="59"/>
      <c r="K22" s="17"/>
      <c r="L22" s="61">
        <v>100000</v>
      </c>
      <c r="M22" s="17">
        <v>0</v>
      </c>
      <c r="N22" s="17" t="s">
        <v>550</v>
      </c>
    </row>
    <row r="23" spans="1:14" ht="49.5" customHeight="1">
      <c r="A23" s="20" t="s">
        <v>384</v>
      </c>
      <c r="B23" s="17">
        <v>900</v>
      </c>
      <c r="C23" s="17">
        <v>90001</v>
      </c>
      <c r="D23" s="59" t="s">
        <v>580</v>
      </c>
      <c r="E23" s="59" t="s">
        <v>503</v>
      </c>
      <c r="F23" s="61">
        <v>640000</v>
      </c>
      <c r="G23" s="61">
        <v>238000</v>
      </c>
      <c r="H23" s="17"/>
      <c r="I23" s="61">
        <v>238000</v>
      </c>
      <c r="J23" s="59"/>
      <c r="K23" s="17"/>
      <c r="L23" s="61">
        <v>200000</v>
      </c>
      <c r="M23" s="61">
        <v>200000</v>
      </c>
      <c r="N23" s="17" t="s">
        <v>550</v>
      </c>
    </row>
    <row r="24" spans="1:14" ht="49.5" customHeight="1">
      <c r="A24" s="20" t="s">
        <v>385</v>
      </c>
      <c r="B24" s="17">
        <v>900</v>
      </c>
      <c r="C24" s="17">
        <v>90002</v>
      </c>
      <c r="D24" s="59" t="s">
        <v>695</v>
      </c>
      <c r="E24" s="59" t="s">
        <v>586</v>
      </c>
      <c r="F24" s="61">
        <v>2453000</v>
      </c>
      <c r="G24" s="61">
        <v>1965392</v>
      </c>
      <c r="H24" s="61"/>
      <c r="I24" s="61">
        <v>1884722</v>
      </c>
      <c r="J24" s="61">
        <v>80670</v>
      </c>
      <c r="K24" s="17"/>
      <c r="L24" s="61"/>
      <c r="M24" s="61"/>
      <c r="N24" s="17" t="s">
        <v>550</v>
      </c>
    </row>
    <row r="25" spans="1:14" ht="81.75" customHeight="1">
      <c r="A25" s="20" t="s">
        <v>386</v>
      </c>
      <c r="B25" s="17">
        <v>900</v>
      </c>
      <c r="C25" s="17">
        <v>90015</v>
      </c>
      <c r="D25" s="59" t="s">
        <v>692</v>
      </c>
      <c r="E25" s="59" t="s">
        <v>503</v>
      </c>
      <c r="F25" s="61">
        <v>625000</v>
      </c>
      <c r="G25" s="61">
        <v>125000</v>
      </c>
      <c r="H25" s="61">
        <v>125000</v>
      </c>
      <c r="I25" s="61"/>
      <c r="J25" s="59"/>
      <c r="K25" s="17"/>
      <c r="L25" s="61">
        <v>100000</v>
      </c>
      <c r="M25" s="61">
        <v>100000</v>
      </c>
      <c r="N25" s="17" t="s">
        <v>550</v>
      </c>
    </row>
    <row r="26" spans="1:14" ht="70.5" customHeight="1">
      <c r="A26" s="20" t="s">
        <v>387</v>
      </c>
      <c r="B26" s="17">
        <v>921</v>
      </c>
      <c r="C26" s="17">
        <v>92109</v>
      </c>
      <c r="D26" s="59" t="s">
        <v>581</v>
      </c>
      <c r="E26" s="59" t="s">
        <v>504</v>
      </c>
      <c r="F26" s="61">
        <v>7450000</v>
      </c>
      <c r="G26" s="61">
        <v>1280000</v>
      </c>
      <c r="H26" s="61"/>
      <c r="I26" s="61">
        <v>1280000</v>
      </c>
      <c r="J26" s="59"/>
      <c r="K26" s="17"/>
      <c r="L26" s="61">
        <v>2000000</v>
      </c>
      <c r="M26" s="61">
        <v>2000000</v>
      </c>
      <c r="N26" s="20" t="s">
        <v>550</v>
      </c>
    </row>
    <row r="27" spans="1:14" ht="70.5" customHeight="1">
      <c r="A27" s="20" t="s">
        <v>388</v>
      </c>
      <c r="B27" s="17">
        <v>921</v>
      </c>
      <c r="C27" s="17">
        <v>92109</v>
      </c>
      <c r="D27" s="59" t="s">
        <v>694</v>
      </c>
      <c r="E27" s="59" t="s">
        <v>700</v>
      </c>
      <c r="F27" s="61">
        <v>650000</v>
      </c>
      <c r="G27" s="61">
        <v>150000</v>
      </c>
      <c r="H27" s="61">
        <v>150000</v>
      </c>
      <c r="I27" s="61"/>
      <c r="J27" s="59"/>
      <c r="K27" s="17"/>
      <c r="L27" s="61">
        <v>500000</v>
      </c>
      <c r="M27" s="61"/>
      <c r="N27" s="20" t="s">
        <v>550</v>
      </c>
    </row>
    <row r="28" spans="1:14" ht="75" customHeight="1">
      <c r="A28" s="20">
        <v>20</v>
      </c>
      <c r="B28" s="17">
        <v>921</v>
      </c>
      <c r="C28" s="17">
        <v>92120</v>
      </c>
      <c r="D28" s="377" t="s">
        <v>698</v>
      </c>
      <c r="E28" s="59" t="s">
        <v>504</v>
      </c>
      <c r="F28" s="379">
        <v>290000</v>
      </c>
      <c r="G28" s="379">
        <v>160000</v>
      </c>
      <c r="H28" s="379">
        <v>50182</v>
      </c>
      <c r="I28" s="379">
        <v>0</v>
      </c>
      <c r="J28" s="378">
        <v>12920</v>
      </c>
      <c r="K28" s="379">
        <v>96898</v>
      </c>
      <c r="L28" s="61"/>
      <c r="M28" s="61"/>
      <c r="N28" s="20" t="s">
        <v>550</v>
      </c>
    </row>
    <row r="29" spans="1:14" ht="62.25" customHeight="1">
      <c r="A29" s="20">
        <v>21</v>
      </c>
      <c r="B29" s="17">
        <v>921</v>
      </c>
      <c r="C29" s="17">
        <v>92120</v>
      </c>
      <c r="D29" s="377" t="s">
        <v>699</v>
      </c>
      <c r="E29" s="66" t="s">
        <v>504</v>
      </c>
      <c r="F29" s="379">
        <v>1550000</v>
      </c>
      <c r="G29" s="379">
        <v>1500000</v>
      </c>
      <c r="H29" s="379">
        <v>223748</v>
      </c>
      <c r="I29" s="379">
        <v>1055900</v>
      </c>
      <c r="J29" s="378">
        <v>25924</v>
      </c>
      <c r="K29" s="379">
        <v>194428</v>
      </c>
      <c r="L29" s="61"/>
      <c r="M29" s="61"/>
      <c r="N29" s="17" t="s">
        <v>550</v>
      </c>
    </row>
    <row r="30" spans="1:14" s="117" customFormat="1" ht="36.75" customHeight="1">
      <c r="A30" s="64">
        <v>22</v>
      </c>
      <c r="B30" s="65">
        <v>921</v>
      </c>
      <c r="C30" s="65">
        <v>92120</v>
      </c>
      <c r="D30" s="66" t="s">
        <v>693</v>
      </c>
      <c r="E30" s="66" t="s">
        <v>504</v>
      </c>
      <c r="F30" s="67">
        <v>520000</v>
      </c>
      <c r="G30" s="67">
        <v>470000</v>
      </c>
      <c r="H30" s="67"/>
      <c r="I30" s="67">
        <v>470000</v>
      </c>
      <c r="J30" s="227"/>
      <c r="K30" s="67"/>
      <c r="L30" s="67"/>
      <c r="M30" s="65">
        <v>0</v>
      </c>
      <c r="N30" s="65" t="s">
        <v>550</v>
      </c>
    </row>
    <row r="31" spans="1:14" ht="66" customHeight="1">
      <c r="A31" s="64">
        <v>23</v>
      </c>
      <c r="B31" s="65">
        <v>926</v>
      </c>
      <c r="C31" s="65">
        <v>92601</v>
      </c>
      <c r="D31" s="66" t="s">
        <v>392</v>
      </c>
      <c r="E31" s="66" t="s">
        <v>505</v>
      </c>
      <c r="F31" s="67">
        <v>1434000</v>
      </c>
      <c r="G31" s="67">
        <v>150000</v>
      </c>
      <c r="H31" s="67">
        <v>150000</v>
      </c>
      <c r="I31" s="67">
        <v>0</v>
      </c>
      <c r="J31" s="66"/>
      <c r="K31" s="65"/>
      <c r="L31" s="67">
        <v>600000</v>
      </c>
      <c r="M31" s="67">
        <v>684000</v>
      </c>
      <c r="N31" s="65" t="s">
        <v>551</v>
      </c>
    </row>
    <row r="32" spans="1:14" ht="22.5" customHeight="1">
      <c r="A32" s="228"/>
      <c r="B32" s="229"/>
      <c r="C32" s="229"/>
      <c r="D32" s="230" t="s">
        <v>546</v>
      </c>
      <c r="E32" s="116"/>
      <c r="F32" s="62">
        <f aca="true" t="shared" si="0" ref="F32:M32">SUM(F9:F31)</f>
        <v>41552000</v>
      </c>
      <c r="G32" s="62">
        <f t="shared" si="0"/>
        <v>8049392</v>
      </c>
      <c r="H32" s="62">
        <f t="shared" si="0"/>
        <v>1158930</v>
      </c>
      <c r="I32" s="62">
        <f t="shared" si="0"/>
        <v>6479622</v>
      </c>
      <c r="J32" s="62">
        <f t="shared" si="0"/>
        <v>119514</v>
      </c>
      <c r="K32" s="62">
        <f t="shared" si="0"/>
        <v>291326</v>
      </c>
      <c r="L32" s="62">
        <f t="shared" si="0"/>
        <v>13445000</v>
      </c>
      <c r="M32" s="62">
        <f t="shared" si="0"/>
        <v>10729000</v>
      </c>
      <c r="N32" s="49" t="s">
        <v>39</v>
      </c>
    </row>
    <row r="35" ht="12.75">
      <c r="B35" s="1" t="s">
        <v>506</v>
      </c>
    </row>
    <row r="36" ht="12.75">
      <c r="B36" s="1" t="s">
        <v>51</v>
      </c>
    </row>
    <row r="37" ht="12.75">
      <c r="B37" s="1" t="s">
        <v>52</v>
      </c>
    </row>
    <row r="39" ht="12.75">
      <c r="A39" s="55"/>
    </row>
  </sheetData>
  <mergeCells count="17">
    <mergeCell ref="A3:A7"/>
    <mergeCell ref="E3:E7"/>
    <mergeCell ref="H4:K4"/>
    <mergeCell ref="H5:H7"/>
    <mergeCell ref="I5:I7"/>
    <mergeCell ref="J5:J7"/>
    <mergeCell ref="K5:K7"/>
    <mergeCell ref="A1:N1"/>
    <mergeCell ref="B3:B7"/>
    <mergeCell ref="C3:C7"/>
    <mergeCell ref="D3:D7"/>
    <mergeCell ref="G3:M3"/>
    <mergeCell ref="N3:N7"/>
    <mergeCell ref="G4:G7"/>
    <mergeCell ref="F3:F7"/>
    <mergeCell ref="M4:M7"/>
    <mergeCell ref="L4:L7"/>
  </mergeCells>
  <printOptions horizontalCentered="1"/>
  <pageMargins left="0.5" right="0.3937007874015748" top="1.39" bottom="0.7874015748031497" header="0.5118110236220472" footer="0.5118110236220472"/>
  <pageSetup horizontalDpi="300" verticalDpi="300" orientation="landscape" paperSize="9" scale="90" r:id="rId1"/>
  <headerFooter alignWithMargins="0">
    <oddHeader>&amp;R&amp;9Załącznik nr 14
do uchwały Rady Miejskiej nr ......  
z dnia ...............................................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F1">
      <selection activeCell="A1" sqref="A1:Q34"/>
    </sheetView>
  </sheetViews>
  <sheetFormatPr defaultColWidth="9.00390625" defaultRowHeight="12.75"/>
  <cols>
    <col min="1" max="1" width="3.625" style="12" bestFit="1" customWidth="1"/>
    <col min="2" max="2" width="19.625" style="12" customWidth="1"/>
    <col min="3" max="3" width="13.75390625" style="12" customWidth="1"/>
    <col min="4" max="4" width="11.75390625" style="12" customWidth="1"/>
    <col min="5" max="5" width="10.375" style="12" customWidth="1"/>
    <col min="6" max="6" width="11.00390625" style="12" customWidth="1"/>
    <col min="7" max="7" width="9.75390625" style="12" customWidth="1"/>
    <col min="8" max="10" width="10.25390625" style="12" customWidth="1"/>
    <col min="11" max="11" width="9.875" style="12" customWidth="1"/>
    <col min="12" max="12" width="11.25390625" style="12" customWidth="1"/>
    <col min="13" max="13" width="11.00390625" style="12" customWidth="1"/>
    <col min="14" max="14" width="11.875" style="12" customWidth="1"/>
    <col min="15" max="15" width="9.25390625" style="12" customWidth="1"/>
    <col min="16" max="16" width="9.375" style="12" customWidth="1"/>
    <col min="17" max="17" width="13.625" style="12" customWidth="1"/>
    <col min="18" max="16384" width="10.25390625" style="12" customWidth="1"/>
  </cols>
  <sheetData>
    <row r="1" spans="1:17" ht="15.75">
      <c r="A1" s="539" t="s">
        <v>508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</row>
    <row r="2" spans="1:17" ht="15.75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</row>
    <row r="3" spans="1:17" ht="14.25">
      <c r="A3" s="537" t="s">
        <v>45</v>
      </c>
      <c r="B3" s="536" t="s">
        <v>60</v>
      </c>
      <c r="C3" s="538" t="s">
        <v>61</v>
      </c>
      <c r="D3" s="538" t="s">
        <v>163</v>
      </c>
      <c r="E3" s="535" t="s">
        <v>108</v>
      </c>
      <c r="F3" s="536" t="s">
        <v>6</v>
      </c>
      <c r="G3" s="536"/>
      <c r="H3" s="536" t="s">
        <v>59</v>
      </c>
      <c r="I3" s="536"/>
      <c r="J3" s="536"/>
      <c r="K3" s="536"/>
      <c r="L3" s="536"/>
      <c r="M3" s="536"/>
      <c r="N3" s="536"/>
      <c r="O3" s="536"/>
      <c r="P3" s="536"/>
      <c r="Q3" s="536"/>
    </row>
    <row r="4" spans="1:17" ht="14.25">
      <c r="A4" s="537"/>
      <c r="B4" s="536"/>
      <c r="C4" s="538"/>
      <c r="D4" s="538"/>
      <c r="E4" s="535"/>
      <c r="F4" s="535" t="s">
        <v>105</v>
      </c>
      <c r="G4" s="535" t="s">
        <v>106</v>
      </c>
      <c r="H4" s="536" t="s">
        <v>53</v>
      </c>
      <c r="I4" s="536"/>
      <c r="J4" s="536"/>
      <c r="K4" s="536"/>
      <c r="L4" s="536"/>
      <c r="M4" s="536"/>
      <c r="N4" s="536"/>
      <c r="O4" s="536"/>
      <c r="P4" s="536"/>
      <c r="Q4" s="536"/>
    </row>
    <row r="5" spans="1:17" ht="14.25">
      <c r="A5" s="537"/>
      <c r="B5" s="536"/>
      <c r="C5" s="538"/>
      <c r="D5" s="538"/>
      <c r="E5" s="535"/>
      <c r="F5" s="535"/>
      <c r="G5" s="535"/>
      <c r="H5" s="535" t="s">
        <v>63</v>
      </c>
      <c r="I5" s="536" t="s">
        <v>64</v>
      </c>
      <c r="J5" s="536"/>
      <c r="K5" s="536"/>
      <c r="L5" s="536"/>
      <c r="M5" s="536"/>
      <c r="N5" s="536"/>
      <c r="O5" s="536"/>
      <c r="P5" s="536"/>
      <c r="Q5" s="536"/>
    </row>
    <row r="6" spans="1:17" ht="14.25" customHeight="1">
      <c r="A6" s="537"/>
      <c r="B6" s="536"/>
      <c r="C6" s="538"/>
      <c r="D6" s="538"/>
      <c r="E6" s="535"/>
      <c r="F6" s="535"/>
      <c r="G6" s="535"/>
      <c r="H6" s="535"/>
      <c r="I6" s="536" t="s">
        <v>65</v>
      </c>
      <c r="J6" s="536"/>
      <c r="K6" s="536"/>
      <c r="L6" s="536"/>
      <c r="M6" s="536" t="s">
        <v>62</v>
      </c>
      <c r="N6" s="536"/>
      <c r="O6" s="536"/>
      <c r="P6" s="536"/>
      <c r="Q6" s="536"/>
    </row>
    <row r="7" spans="1:17" ht="12.75" customHeight="1">
      <c r="A7" s="537"/>
      <c r="B7" s="536"/>
      <c r="C7" s="538"/>
      <c r="D7" s="538"/>
      <c r="E7" s="535"/>
      <c r="F7" s="535"/>
      <c r="G7" s="535"/>
      <c r="H7" s="535"/>
      <c r="I7" s="535" t="s">
        <v>66</v>
      </c>
      <c r="J7" s="536" t="s">
        <v>67</v>
      </c>
      <c r="K7" s="536"/>
      <c r="L7" s="536"/>
      <c r="M7" s="535" t="s">
        <v>68</v>
      </c>
      <c r="N7" s="535" t="s">
        <v>67</v>
      </c>
      <c r="O7" s="535"/>
      <c r="P7" s="535"/>
      <c r="Q7" s="535"/>
    </row>
    <row r="8" spans="1:17" ht="84.75" customHeight="1">
      <c r="A8" s="537"/>
      <c r="B8" s="536"/>
      <c r="C8" s="538"/>
      <c r="D8" s="538"/>
      <c r="E8" s="535"/>
      <c r="F8" s="535"/>
      <c r="G8" s="535"/>
      <c r="H8" s="535"/>
      <c r="I8" s="535"/>
      <c r="J8" s="231" t="s">
        <v>107</v>
      </c>
      <c r="K8" s="231" t="s">
        <v>69</v>
      </c>
      <c r="L8" s="231" t="s">
        <v>686</v>
      </c>
      <c r="M8" s="535"/>
      <c r="N8" s="231" t="s">
        <v>70</v>
      </c>
      <c r="O8" s="231" t="s">
        <v>107</v>
      </c>
      <c r="P8" s="231" t="s">
        <v>69</v>
      </c>
      <c r="Q8" s="231" t="s">
        <v>686</v>
      </c>
    </row>
    <row r="9" spans="1:17" ht="13.5" customHeight="1">
      <c r="A9" s="345">
        <v>1</v>
      </c>
      <c r="B9" s="345">
        <v>2</v>
      </c>
      <c r="C9" s="345">
        <v>3</v>
      </c>
      <c r="D9" s="345">
        <v>4</v>
      </c>
      <c r="E9" s="345">
        <v>5</v>
      </c>
      <c r="F9" s="345">
        <v>6</v>
      </c>
      <c r="G9" s="345">
        <v>7</v>
      </c>
      <c r="H9" s="345">
        <v>8</v>
      </c>
      <c r="I9" s="345">
        <v>9</v>
      </c>
      <c r="J9" s="345">
        <v>10</v>
      </c>
      <c r="K9" s="345">
        <v>11</v>
      </c>
      <c r="L9" s="345">
        <v>12</v>
      </c>
      <c r="M9" s="345">
        <v>13</v>
      </c>
      <c r="N9" s="345">
        <v>14</v>
      </c>
      <c r="O9" s="345">
        <v>15</v>
      </c>
      <c r="P9" s="345">
        <v>16</v>
      </c>
      <c r="Q9" s="345">
        <v>17</v>
      </c>
    </row>
    <row r="10" spans="1:17" s="50" customFormat="1" ht="15.75">
      <c r="A10" s="346">
        <v>1</v>
      </c>
      <c r="B10" s="347" t="s">
        <v>71</v>
      </c>
      <c r="C10" s="540" t="s">
        <v>39</v>
      </c>
      <c r="D10" s="541"/>
      <c r="E10" s="348">
        <f aca="true" t="shared" si="0" ref="E10:Q10">SUM(E15+E26)</f>
        <v>1840000</v>
      </c>
      <c r="F10" s="348">
        <f t="shared" si="0"/>
        <v>1548674</v>
      </c>
      <c r="G10" s="348">
        <f t="shared" si="0"/>
        <v>291326</v>
      </c>
      <c r="H10" s="348">
        <f t="shared" si="0"/>
        <v>1840000</v>
      </c>
      <c r="I10" s="348">
        <f t="shared" si="0"/>
        <v>1548674</v>
      </c>
      <c r="J10" s="348">
        <f t="shared" si="0"/>
        <v>1226798</v>
      </c>
      <c r="K10" s="348">
        <f t="shared" si="0"/>
        <v>0</v>
      </c>
      <c r="L10" s="348">
        <f t="shared" si="0"/>
        <v>321876</v>
      </c>
      <c r="M10" s="348">
        <f t="shared" si="0"/>
        <v>291326</v>
      </c>
      <c r="N10" s="348">
        <f t="shared" si="0"/>
        <v>0</v>
      </c>
      <c r="O10" s="348">
        <f t="shared" si="0"/>
        <v>291326</v>
      </c>
      <c r="P10" s="348">
        <f t="shared" si="0"/>
        <v>0</v>
      </c>
      <c r="Q10" s="348">
        <f t="shared" si="0"/>
        <v>0</v>
      </c>
    </row>
    <row r="11" spans="1:17" ht="15.75">
      <c r="A11" s="532" t="s">
        <v>72</v>
      </c>
      <c r="B11" s="349" t="s">
        <v>73</v>
      </c>
      <c r="C11" s="542" t="s">
        <v>436</v>
      </c>
      <c r="D11" s="543"/>
      <c r="E11" s="543"/>
      <c r="F11" s="543"/>
      <c r="G11" s="543"/>
      <c r="H11" s="543"/>
      <c r="I11" s="543"/>
      <c r="J11" s="543"/>
      <c r="K11" s="543"/>
      <c r="L11" s="543"/>
      <c r="M11" s="543"/>
      <c r="N11" s="543"/>
      <c r="O11" s="543"/>
      <c r="P11" s="543"/>
      <c r="Q11" s="544"/>
    </row>
    <row r="12" spans="1:17" ht="15.75">
      <c r="A12" s="533"/>
      <c r="B12" s="350" t="s">
        <v>74</v>
      </c>
      <c r="C12" s="545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7"/>
    </row>
    <row r="13" spans="1:17" ht="12" customHeight="1">
      <c r="A13" s="533"/>
      <c r="B13" s="350" t="s">
        <v>75</v>
      </c>
      <c r="C13" s="545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7"/>
    </row>
    <row r="14" spans="1:17" ht="15.75">
      <c r="A14" s="533"/>
      <c r="B14" s="350" t="s">
        <v>76</v>
      </c>
      <c r="C14" s="548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50"/>
    </row>
    <row r="15" spans="1:17" ht="12.75" customHeight="1">
      <c r="A15" s="533"/>
      <c r="B15" s="351" t="s">
        <v>77</v>
      </c>
      <c r="C15" s="351"/>
      <c r="D15" s="351"/>
      <c r="E15" s="352">
        <v>290000</v>
      </c>
      <c r="F15" s="352">
        <v>193102</v>
      </c>
      <c r="G15" s="352">
        <v>96898</v>
      </c>
      <c r="H15" s="352">
        <v>290000</v>
      </c>
      <c r="I15" s="352">
        <v>193102</v>
      </c>
      <c r="J15" s="352">
        <v>142920</v>
      </c>
      <c r="K15" s="351"/>
      <c r="L15" s="352">
        <v>50182</v>
      </c>
      <c r="M15" s="352">
        <v>96898</v>
      </c>
      <c r="N15" s="351"/>
      <c r="O15" s="352">
        <v>96898</v>
      </c>
      <c r="P15" s="351"/>
      <c r="Q15" s="352"/>
    </row>
    <row r="16" spans="1:17" ht="15.75" customHeight="1">
      <c r="A16" s="533"/>
      <c r="B16" s="353" t="s">
        <v>123</v>
      </c>
      <c r="C16" s="354">
        <v>171</v>
      </c>
      <c r="D16" s="354" t="s">
        <v>396</v>
      </c>
      <c r="E16" s="355">
        <v>160000</v>
      </c>
      <c r="F16" s="355">
        <v>63102</v>
      </c>
      <c r="G16" s="355">
        <v>96898</v>
      </c>
      <c r="H16" s="355">
        <v>160000</v>
      </c>
      <c r="I16" s="356">
        <v>63102</v>
      </c>
      <c r="J16" s="356">
        <v>12920</v>
      </c>
      <c r="K16" s="357"/>
      <c r="L16" s="356">
        <v>50182</v>
      </c>
      <c r="M16" s="356">
        <v>96898</v>
      </c>
      <c r="N16" s="357"/>
      <c r="O16" s="356">
        <v>96898</v>
      </c>
      <c r="P16" s="357"/>
      <c r="Q16" s="356"/>
    </row>
    <row r="17" spans="1:17" ht="14.25" customHeight="1">
      <c r="A17" s="533"/>
      <c r="B17" s="350" t="s">
        <v>6</v>
      </c>
      <c r="C17" s="354"/>
      <c r="D17" s="358" t="s">
        <v>434</v>
      </c>
      <c r="E17" s="359"/>
      <c r="F17" s="359"/>
      <c r="G17" s="359"/>
      <c r="H17" s="360"/>
      <c r="I17" s="360"/>
      <c r="J17" s="354"/>
      <c r="K17" s="354"/>
      <c r="L17" s="360"/>
      <c r="M17" s="360"/>
      <c r="N17" s="354"/>
      <c r="O17" s="354"/>
      <c r="P17" s="354"/>
      <c r="Q17" s="360"/>
    </row>
    <row r="18" spans="1:17" ht="14.25" customHeight="1">
      <c r="A18" s="533"/>
      <c r="B18" s="350"/>
      <c r="C18" s="354"/>
      <c r="D18" s="358" t="s">
        <v>435</v>
      </c>
      <c r="E18" s="359"/>
      <c r="F18" s="359"/>
      <c r="G18" s="359"/>
      <c r="H18" s="360"/>
      <c r="I18" s="360"/>
      <c r="J18" s="354"/>
      <c r="K18" s="354"/>
      <c r="L18" s="360"/>
      <c r="M18" s="360"/>
      <c r="N18" s="354"/>
      <c r="O18" s="354"/>
      <c r="P18" s="354"/>
      <c r="Q18" s="360"/>
    </row>
    <row r="19" spans="1:17" ht="12.75" customHeight="1">
      <c r="A19" s="533"/>
      <c r="B19" s="350"/>
      <c r="C19" s="354"/>
      <c r="D19" s="358"/>
      <c r="E19" s="359"/>
      <c r="F19" s="359"/>
      <c r="G19" s="359"/>
      <c r="H19" s="360"/>
      <c r="I19" s="360"/>
      <c r="J19" s="354"/>
      <c r="K19" s="354"/>
      <c r="L19" s="360"/>
      <c r="M19" s="360"/>
      <c r="N19" s="354"/>
      <c r="O19" s="354"/>
      <c r="P19" s="354"/>
      <c r="Q19" s="360"/>
    </row>
    <row r="20" spans="1:17" ht="15.75">
      <c r="A20" s="533"/>
      <c r="B20" s="350" t="s">
        <v>42</v>
      </c>
      <c r="C20" s="354"/>
      <c r="D20" s="354"/>
      <c r="E20" s="350"/>
      <c r="F20" s="350"/>
      <c r="G20" s="350"/>
      <c r="H20" s="354"/>
      <c r="I20" s="354"/>
      <c r="J20" s="354"/>
      <c r="K20" s="354"/>
      <c r="L20" s="354"/>
      <c r="M20" s="354"/>
      <c r="N20" s="354"/>
      <c r="O20" s="354"/>
      <c r="P20" s="354"/>
      <c r="Q20" s="354"/>
    </row>
    <row r="21" spans="1:17" ht="15.75">
      <c r="A21" s="534"/>
      <c r="B21" s="361" t="s">
        <v>44</v>
      </c>
      <c r="C21" s="362"/>
      <c r="D21" s="362"/>
      <c r="E21" s="361"/>
      <c r="F21" s="361"/>
      <c r="G21" s="361"/>
      <c r="H21" s="362"/>
      <c r="I21" s="362"/>
      <c r="J21" s="362"/>
      <c r="K21" s="362"/>
      <c r="L21" s="362"/>
      <c r="M21" s="362"/>
      <c r="N21" s="362"/>
      <c r="O21" s="362"/>
      <c r="P21" s="362"/>
      <c r="Q21" s="362"/>
    </row>
    <row r="22" spans="1:17" ht="15.75">
      <c r="A22" s="532" t="s">
        <v>398</v>
      </c>
      <c r="B22" s="349" t="s">
        <v>73</v>
      </c>
      <c r="C22" s="542" t="s">
        <v>452</v>
      </c>
      <c r="D22" s="543"/>
      <c r="E22" s="543"/>
      <c r="F22" s="543"/>
      <c r="G22" s="543"/>
      <c r="H22" s="543"/>
      <c r="I22" s="543"/>
      <c r="J22" s="543"/>
      <c r="K22" s="543"/>
      <c r="L22" s="543"/>
      <c r="M22" s="543"/>
      <c r="N22" s="543"/>
      <c r="O22" s="543"/>
      <c r="P22" s="543"/>
      <c r="Q22" s="544"/>
    </row>
    <row r="23" spans="1:17" ht="15.75">
      <c r="A23" s="533"/>
      <c r="B23" s="350" t="s">
        <v>74</v>
      </c>
      <c r="C23" s="545"/>
      <c r="D23" s="546"/>
      <c r="E23" s="546"/>
      <c r="F23" s="546"/>
      <c r="G23" s="546"/>
      <c r="H23" s="546"/>
      <c r="I23" s="546"/>
      <c r="J23" s="546"/>
      <c r="K23" s="546"/>
      <c r="L23" s="546"/>
      <c r="M23" s="546"/>
      <c r="N23" s="546"/>
      <c r="O23" s="546"/>
      <c r="P23" s="546"/>
      <c r="Q23" s="547"/>
    </row>
    <row r="24" spans="1:17" ht="15.75">
      <c r="A24" s="533"/>
      <c r="B24" s="350" t="s">
        <v>75</v>
      </c>
      <c r="C24" s="545"/>
      <c r="D24" s="546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6"/>
      <c r="P24" s="546"/>
      <c r="Q24" s="547"/>
    </row>
    <row r="25" spans="1:17" ht="15.75">
      <c r="A25" s="533"/>
      <c r="B25" s="350" t="s">
        <v>76</v>
      </c>
      <c r="C25" s="548"/>
      <c r="D25" s="549"/>
      <c r="E25" s="549"/>
      <c r="F25" s="549"/>
      <c r="G25" s="549"/>
      <c r="H25" s="549"/>
      <c r="I25" s="549"/>
      <c r="J25" s="549"/>
      <c r="K25" s="549"/>
      <c r="L25" s="549"/>
      <c r="M25" s="549"/>
      <c r="N25" s="549"/>
      <c r="O25" s="549"/>
      <c r="P25" s="549"/>
      <c r="Q25" s="550"/>
    </row>
    <row r="26" spans="1:17" ht="15.75">
      <c r="A26" s="533"/>
      <c r="B26" s="351" t="s">
        <v>77</v>
      </c>
      <c r="C26" s="350"/>
      <c r="D26" s="350"/>
      <c r="E26" s="352">
        <v>1550000</v>
      </c>
      <c r="F26" s="352">
        <v>1355572</v>
      </c>
      <c r="G26" s="352">
        <v>194428</v>
      </c>
      <c r="H26" s="352">
        <v>1550000</v>
      </c>
      <c r="I26" s="352">
        <v>1355572</v>
      </c>
      <c r="J26" s="352">
        <v>1083878</v>
      </c>
      <c r="K26" s="351"/>
      <c r="L26" s="352">
        <v>271694</v>
      </c>
      <c r="M26" s="352">
        <v>194428</v>
      </c>
      <c r="N26" s="351"/>
      <c r="O26" s="352">
        <v>194428</v>
      </c>
      <c r="P26" s="351"/>
      <c r="Q26" s="352"/>
    </row>
    <row r="27" spans="1:17" ht="15.75">
      <c r="A27" s="533"/>
      <c r="B27" s="353" t="s">
        <v>123</v>
      </c>
      <c r="C27" s="354">
        <v>171</v>
      </c>
      <c r="D27" s="354" t="s">
        <v>397</v>
      </c>
      <c r="E27" s="355">
        <v>1500000</v>
      </c>
      <c r="F27" s="355">
        <v>1305572</v>
      </c>
      <c r="G27" s="355">
        <v>194428</v>
      </c>
      <c r="H27" s="356">
        <v>1500000</v>
      </c>
      <c r="I27" s="356">
        <v>1305572</v>
      </c>
      <c r="J27" s="356">
        <v>1081824</v>
      </c>
      <c r="K27" s="357"/>
      <c r="L27" s="356">
        <v>223748</v>
      </c>
      <c r="M27" s="356">
        <v>194428</v>
      </c>
      <c r="N27" s="357"/>
      <c r="O27" s="356">
        <v>194428</v>
      </c>
      <c r="P27" s="357"/>
      <c r="Q27" s="356"/>
    </row>
    <row r="28" spans="1:17" ht="15.75">
      <c r="A28" s="533"/>
      <c r="B28" s="350" t="s">
        <v>6</v>
      </c>
      <c r="C28" s="354"/>
      <c r="D28" s="358" t="s">
        <v>434</v>
      </c>
      <c r="E28" s="359"/>
      <c r="F28" s="359"/>
      <c r="G28" s="359"/>
      <c r="H28" s="360"/>
      <c r="I28" s="360"/>
      <c r="J28" s="354"/>
      <c r="K28" s="354"/>
      <c r="L28" s="360"/>
      <c r="M28" s="360"/>
      <c r="N28" s="354"/>
      <c r="O28" s="354"/>
      <c r="P28" s="354"/>
      <c r="Q28" s="360"/>
    </row>
    <row r="29" spans="1:17" ht="15.75">
      <c r="A29" s="533"/>
      <c r="B29" s="350"/>
      <c r="C29" s="354"/>
      <c r="D29" s="358" t="s">
        <v>435</v>
      </c>
      <c r="E29" s="359"/>
      <c r="F29" s="359"/>
      <c r="G29" s="359"/>
      <c r="H29" s="360"/>
      <c r="I29" s="360"/>
      <c r="J29" s="354"/>
      <c r="K29" s="354"/>
      <c r="L29" s="360"/>
      <c r="M29" s="360"/>
      <c r="N29" s="354"/>
      <c r="O29" s="354"/>
      <c r="P29" s="354"/>
      <c r="Q29" s="360"/>
    </row>
    <row r="30" spans="1:17" ht="15.75">
      <c r="A30" s="533"/>
      <c r="B30" s="350"/>
      <c r="C30" s="354"/>
      <c r="D30" s="358"/>
      <c r="E30" s="359"/>
      <c r="F30" s="359"/>
      <c r="G30" s="359"/>
      <c r="H30" s="360"/>
      <c r="I30" s="360"/>
      <c r="J30" s="354"/>
      <c r="K30" s="354"/>
      <c r="L30" s="360"/>
      <c r="M30" s="360"/>
      <c r="N30" s="354"/>
      <c r="O30" s="354"/>
      <c r="P30" s="354"/>
      <c r="Q30" s="360"/>
    </row>
    <row r="31" spans="1:17" ht="15.75">
      <c r="A31" s="533"/>
      <c r="B31" s="350" t="s">
        <v>42</v>
      </c>
      <c r="C31" s="354"/>
      <c r="D31" s="354"/>
      <c r="E31" s="359"/>
      <c r="F31" s="350"/>
      <c r="G31" s="359"/>
      <c r="H31" s="354"/>
      <c r="I31" s="354"/>
      <c r="J31" s="354"/>
      <c r="K31" s="354"/>
      <c r="L31" s="354"/>
      <c r="M31" s="354"/>
      <c r="N31" s="354"/>
      <c r="O31" s="354"/>
      <c r="P31" s="354"/>
      <c r="Q31" s="354"/>
    </row>
    <row r="32" spans="1:17" ht="15.75">
      <c r="A32" s="534"/>
      <c r="B32" s="361" t="s">
        <v>44</v>
      </c>
      <c r="C32" s="362"/>
      <c r="D32" s="362"/>
      <c r="E32" s="361"/>
      <c r="F32" s="361"/>
      <c r="G32" s="361"/>
      <c r="H32" s="362"/>
      <c r="I32" s="362"/>
      <c r="J32" s="362"/>
      <c r="K32" s="362"/>
      <c r="L32" s="362"/>
      <c r="M32" s="362"/>
      <c r="N32" s="362"/>
      <c r="O32" s="362"/>
      <c r="P32" s="362"/>
      <c r="Q32" s="362"/>
    </row>
    <row r="33" spans="1:17" s="50" customFormat="1" ht="15" customHeight="1">
      <c r="A33" s="530" t="s">
        <v>430</v>
      </c>
      <c r="B33" s="530"/>
      <c r="C33" s="540" t="s">
        <v>39</v>
      </c>
      <c r="D33" s="541"/>
      <c r="E33" s="348">
        <f aca="true" t="shared" si="1" ref="E33:Q33">SUM(E10)</f>
        <v>1840000</v>
      </c>
      <c r="F33" s="348">
        <f t="shared" si="1"/>
        <v>1548674</v>
      </c>
      <c r="G33" s="348">
        <f t="shared" si="1"/>
        <v>291326</v>
      </c>
      <c r="H33" s="348">
        <f t="shared" si="1"/>
        <v>1840000</v>
      </c>
      <c r="I33" s="348">
        <f t="shared" si="1"/>
        <v>1548674</v>
      </c>
      <c r="J33" s="348">
        <f t="shared" si="1"/>
        <v>1226798</v>
      </c>
      <c r="K33" s="348">
        <f t="shared" si="1"/>
        <v>0</v>
      </c>
      <c r="L33" s="348">
        <f t="shared" si="1"/>
        <v>321876</v>
      </c>
      <c r="M33" s="348">
        <f t="shared" si="1"/>
        <v>291326</v>
      </c>
      <c r="N33" s="348">
        <f t="shared" si="1"/>
        <v>0</v>
      </c>
      <c r="O33" s="348">
        <f t="shared" si="1"/>
        <v>291326</v>
      </c>
      <c r="P33" s="348">
        <f t="shared" si="1"/>
        <v>0</v>
      </c>
      <c r="Q33" s="348">
        <f t="shared" si="1"/>
        <v>0</v>
      </c>
    </row>
    <row r="34" spans="1:17" ht="15.75">
      <c r="A34" s="344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</row>
    <row r="35" spans="1:17" ht="12.75">
      <c r="A35" s="531" t="s">
        <v>82</v>
      </c>
      <c r="B35" s="531"/>
      <c r="C35" s="531"/>
      <c r="D35" s="531"/>
      <c r="E35" s="531"/>
      <c r="F35" s="531"/>
      <c r="G35" s="531"/>
      <c r="H35" s="531"/>
      <c r="I35" s="531"/>
      <c r="J35" s="531"/>
      <c r="K35" s="82"/>
      <c r="L35" s="82"/>
      <c r="M35" s="82"/>
      <c r="N35" s="82"/>
      <c r="O35" s="82"/>
      <c r="P35" s="82"/>
      <c r="Q35" s="82"/>
    </row>
    <row r="36" spans="1:17" ht="12.75">
      <c r="A36" s="83" t="s">
        <v>104</v>
      </c>
      <c r="B36" s="83"/>
      <c r="C36" s="83"/>
      <c r="D36" s="83"/>
      <c r="E36" s="83"/>
      <c r="F36" s="83"/>
      <c r="G36" s="83"/>
      <c r="H36" s="83"/>
      <c r="I36" s="83"/>
      <c r="J36" s="83"/>
      <c r="K36" s="82"/>
      <c r="L36" s="82"/>
      <c r="M36" s="82"/>
      <c r="N36" s="82"/>
      <c r="O36" s="82"/>
      <c r="P36" s="82"/>
      <c r="Q36" s="82"/>
    </row>
    <row r="37" spans="1:10" ht="11.25">
      <c r="A37" s="56"/>
      <c r="B37" s="56"/>
      <c r="C37" s="56"/>
      <c r="D37" s="56"/>
      <c r="E37" s="56"/>
      <c r="F37" s="56"/>
      <c r="G37" s="56"/>
      <c r="H37" s="56"/>
      <c r="I37" s="56"/>
      <c r="J37" s="56"/>
    </row>
  </sheetData>
  <mergeCells count="27">
    <mergeCell ref="A1:Q1"/>
    <mergeCell ref="C33:D33"/>
    <mergeCell ref="C22:Q25"/>
    <mergeCell ref="N7:Q7"/>
    <mergeCell ref="C10:D10"/>
    <mergeCell ref="C11:Q14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33:B33"/>
    <mergeCell ref="A35:J35"/>
    <mergeCell ref="A11:A21"/>
    <mergeCell ref="A22:A32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75" r:id="rId1"/>
  <headerFooter alignWithMargins="0">
    <oddHeader>&amp;R&amp;9Załącznik nr 15
do uchwały Rady Miejskiej nr .... ..
z dnia ................................................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9"/>
  <sheetViews>
    <sheetView tabSelected="1" zoomScale="75" zoomScaleNormal="75" workbookViewId="0" topLeftCell="A1">
      <selection activeCell="A1" sqref="A1:L359"/>
    </sheetView>
  </sheetViews>
  <sheetFormatPr defaultColWidth="9.00390625" defaultRowHeight="12.75"/>
  <cols>
    <col min="1" max="1" width="6.625" style="1" customWidth="1"/>
    <col min="2" max="2" width="11.25390625" style="1" customWidth="1"/>
    <col min="3" max="3" width="7.125" style="1" hidden="1" customWidth="1"/>
    <col min="4" max="4" width="32.375" style="1" customWidth="1"/>
    <col min="5" max="5" width="13.625" style="1" customWidth="1"/>
    <col min="6" max="6" width="12.875" style="1" customWidth="1"/>
    <col min="7" max="7" width="13.625" style="1" customWidth="1"/>
    <col min="8" max="9" width="12.875" style="1" customWidth="1"/>
    <col min="10" max="10" width="13.625" style="1" customWidth="1"/>
    <col min="11" max="12" width="13.125" style="1" customWidth="1"/>
  </cols>
  <sheetData>
    <row r="1" spans="1:12" ht="21.75" customHeight="1">
      <c r="A1" s="420" t="s">
        <v>433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</row>
    <row r="2" spans="1:12" ht="15.75">
      <c r="A2" s="84"/>
      <c r="B2" s="84"/>
      <c r="C2" s="84"/>
      <c r="D2" s="84"/>
      <c r="E2" s="84"/>
      <c r="F2" s="84"/>
      <c r="G2" s="84"/>
      <c r="H2" s="85"/>
      <c r="I2" s="85"/>
      <c r="J2" s="85"/>
      <c r="K2" s="85"/>
      <c r="L2" s="85"/>
    </row>
    <row r="3" spans="1:12" ht="15.75">
      <c r="A3" s="84"/>
      <c r="B3" s="84"/>
      <c r="C3" s="84"/>
      <c r="D3" s="84"/>
      <c r="E3" s="84"/>
      <c r="F3" s="84"/>
      <c r="G3" s="85"/>
      <c r="H3" s="85"/>
      <c r="I3" s="85"/>
      <c r="J3" s="85"/>
      <c r="K3" s="85"/>
      <c r="L3" s="86" t="s">
        <v>41</v>
      </c>
    </row>
    <row r="4" spans="1:12" s="31" customFormat="1" ht="18.75" customHeight="1">
      <c r="A4" s="419" t="s">
        <v>2</v>
      </c>
      <c r="B4" s="419" t="s">
        <v>3</v>
      </c>
      <c r="C4" s="419" t="s">
        <v>116</v>
      </c>
      <c r="D4" s="419" t="s">
        <v>18</v>
      </c>
      <c r="E4" s="419" t="s">
        <v>165</v>
      </c>
      <c r="F4" s="419" t="s">
        <v>64</v>
      </c>
      <c r="G4" s="419"/>
      <c r="H4" s="419"/>
      <c r="I4" s="419"/>
      <c r="J4" s="419"/>
      <c r="K4" s="419"/>
      <c r="L4" s="419"/>
    </row>
    <row r="5" spans="1:12" s="31" customFormat="1" ht="20.25" customHeight="1">
      <c r="A5" s="419"/>
      <c r="B5" s="419"/>
      <c r="C5" s="419"/>
      <c r="D5" s="419"/>
      <c r="E5" s="419"/>
      <c r="F5" s="419" t="s">
        <v>28</v>
      </c>
      <c r="G5" s="419" t="s">
        <v>6</v>
      </c>
      <c r="H5" s="419"/>
      <c r="I5" s="419"/>
      <c r="J5" s="419"/>
      <c r="K5" s="419"/>
      <c r="L5" s="419" t="s">
        <v>31</v>
      </c>
    </row>
    <row r="6" spans="1:12" s="31" customFormat="1" ht="90.75" customHeight="1">
      <c r="A6" s="419"/>
      <c r="B6" s="419"/>
      <c r="C6" s="419"/>
      <c r="D6" s="419"/>
      <c r="E6" s="419"/>
      <c r="F6" s="419"/>
      <c r="G6" s="87" t="s">
        <v>85</v>
      </c>
      <c r="H6" s="87" t="s">
        <v>166</v>
      </c>
      <c r="I6" s="87" t="s">
        <v>83</v>
      </c>
      <c r="J6" s="87" t="s">
        <v>118</v>
      </c>
      <c r="K6" s="87" t="s">
        <v>84</v>
      </c>
      <c r="L6" s="419"/>
    </row>
    <row r="7" spans="1:12" s="31" customFormat="1" ht="12" customHeight="1">
      <c r="A7" s="88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7</v>
      </c>
      <c r="H7" s="88">
        <v>8</v>
      </c>
      <c r="I7" s="88">
        <v>9</v>
      </c>
      <c r="J7" s="88">
        <v>10</v>
      </c>
      <c r="K7" s="88">
        <v>11</v>
      </c>
      <c r="L7" s="88">
        <v>12</v>
      </c>
    </row>
    <row r="8" spans="1:12" s="31" customFormat="1" ht="23.25" customHeight="1">
      <c r="A8" s="89" t="s">
        <v>171</v>
      </c>
      <c r="B8" s="90"/>
      <c r="C8" s="90"/>
      <c r="D8" s="90" t="s">
        <v>172</v>
      </c>
      <c r="E8" s="90">
        <f>SUM(E9+E11)</f>
        <v>520820</v>
      </c>
      <c r="F8" s="90">
        <f aca="true" t="shared" si="0" ref="F8:L8">SUM(F9+F11)</f>
        <v>20820</v>
      </c>
      <c r="G8" s="90">
        <f t="shared" si="0"/>
        <v>0</v>
      </c>
      <c r="H8" s="90">
        <f t="shared" si="0"/>
        <v>0</v>
      </c>
      <c r="I8" s="90">
        <f t="shared" si="0"/>
        <v>0</v>
      </c>
      <c r="J8" s="90">
        <f t="shared" si="0"/>
        <v>0</v>
      </c>
      <c r="K8" s="90">
        <f t="shared" si="0"/>
        <v>0</v>
      </c>
      <c r="L8" s="90">
        <f t="shared" si="0"/>
        <v>500000</v>
      </c>
    </row>
    <row r="9" spans="1:12" s="31" customFormat="1" ht="31.5">
      <c r="A9" s="91"/>
      <c r="B9" s="92" t="s">
        <v>292</v>
      </c>
      <c r="C9" s="91"/>
      <c r="D9" s="91" t="s">
        <v>293</v>
      </c>
      <c r="E9" s="91">
        <f aca="true" t="shared" si="1" ref="E9:L9">SUM(E10)</f>
        <v>500000</v>
      </c>
      <c r="F9" s="91">
        <f t="shared" si="1"/>
        <v>0</v>
      </c>
      <c r="G9" s="91">
        <f t="shared" si="1"/>
        <v>0</v>
      </c>
      <c r="H9" s="91">
        <f t="shared" si="1"/>
        <v>0</v>
      </c>
      <c r="I9" s="91">
        <f t="shared" si="1"/>
        <v>0</v>
      </c>
      <c r="J9" s="91">
        <f t="shared" si="1"/>
        <v>0</v>
      </c>
      <c r="K9" s="91">
        <f t="shared" si="1"/>
        <v>0</v>
      </c>
      <c r="L9" s="91">
        <f t="shared" si="1"/>
        <v>500000</v>
      </c>
    </row>
    <row r="10" spans="1:12" s="31" customFormat="1" ht="31.5" hidden="1">
      <c r="A10" s="93"/>
      <c r="B10" s="94"/>
      <c r="C10" s="93">
        <v>6050</v>
      </c>
      <c r="D10" s="93" t="s">
        <v>332</v>
      </c>
      <c r="E10" s="97">
        <v>500000</v>
      </c>
      <c r="F10" s="93"/>
      <c r="G10" s="93"/>
      <c r="H10" s="93"/>
      <c r="I10" s="93"/>
      <c r="J10" s="93"/>
      <c r="K10" s="93"/>
      <c r="L10" s="97">
        <v>500000</v>
      </c>
    </row>
    <row r="11" spans="1:12" s="31" customFormat="1" ht="21" customHeight="1">
      <c r="A11" s="93"/>
      <c r="B11" s="94" t="s">
        <v>294</v>
      </c>
      <c r="C11" s="93"/>
      <c r="D11" s="93" t="s">
        <v>295</v>
      </c>
      <c r="E11" s="97">
        <v>20820</v>
      </c>
      <c r="F11" s="97">
        <v>20820</v>
      </c>
      <c r="G11" s="93">
        <f aca="true" t="shared" si="2" ref="G11:L11">SUM(G12)</f>
        <v>0</v>
      </c>
      <c r="H11" s="93">
        <f t="shared" si="2"/>
        <v>0</v>
      </c>
      <c r="I11" s="93">
        <f t="shared" si="2"/>
        <v>0</v>
      </c>
      <c r="J11" s="93">
        <f t="shared" si="2"/>
        <v>0</v>
      </c>
      <c r="K11" s="93">
        <f t="shared" si="2"/>
        <v>0</v>
      </c>
      <c r="L11" s="93">
        <f t="shared" si="2"/>
        <v>0</v>
      </c>
    </row>
    <row r="12" spans="1:12" s="31" customFormat="1" ht="47.25" hidden="1">
      <c r="A12" s="95"/>
      <c r="B12" s="95"/>
      <c r="C12" s="95">
        <v>2850</v>
      </c>
      <c r="D12" s="95" t="s">
        <v>333</v>
      </c>
      <c r="E12" s="96">
        <v>19110</v>
      </c>
      <c r="F12" s="96">
        <v>19110</v>
      </c>
      <c r="G12" s="95"/>
      <c r="H12" s="95"/>
      <c r="I12" s="95"/>
      <c r="J12" s="95"/>
      <c r="K12" s="95"/>
      <c r="L12" s="95"/>
    </row>
    <row r="13" spans="1:12" s="31" customFormat="1" ht="24.75" customHeight="1">
      <c r="A13" s="90">
        <v>600</v>
      </c>
      <c r="B13" s="90"/>
      <c r="C13" s="90"/>
      <c r="D13" s="90" t="s">
        <v>186</v>
      </c>
      <c r="E13" s="106">
        <f>SUM(E14)</f>
        <v>1017000</v>
      </c>
      <c r="F13" s="90">
        <f aca="true" t="shared" si="3" ref="F13:L13">SUM(F14)</f>
        <v>717000</v>
      </c>
      <c r="G13" s="90">
        <f t="shared" si="3"/>
        <v>0</v>
      </c>
      <c r="H13" s="90">
        <f t="shared" si="3"/>
        <v>0</v>
      </c>
      <c r="I13" s="90">
        <f t="shared" si="3"/>
        <v>0</v>
      </c>
      <c r="J13" s="90">
        <f t="shared" si="3"/>
        <v>0</v>
      </c>
      <c r="K13" s="90">
        <f t="shared" si="3"/>
        <v>0</v>
      </c>
      <c r="L13" s="90">
        <f t="shared" si="3"/>
        <v>300000</v>
      </c>
    </row>
    <row r="14" spans="1:12" s="31" customFormat="1" ht="23.25" customHeight="1">
      <c r="A14" s="91"/>
      <c r="B14" s="91">
        <v>60016</v>
      </c>
      <c r="C14" s="91"/>
      <c r="D14" s="91" t="s">
        <v>187</v>
      </c>
      <c r="E14" s="104">
        <v>1017000</v>
      </c>
      <c r="F14" s="104">
        <v>717000</v>
      </c>
      <c r="G14" s="91">
        <f>SUM(G15:G18)</f>
        <v>0</v>
      </c>
      <c r="H14" s="91">
        <f>SUM(H15:H18)</f>
        <v>0</v>
      </c>
      <c r="I14" s="91">
        <f>SUM(I15:I18)</f>
        <v>0</v>
      </c>
      <c r="J14" s="91">
        <f>SUM(J15:J18)</f>
        <v>0</v>
      </c>
      <c r="K14" s="91">
        <f>SUM(K15:K18)</f>
        <v>0</v>
      </c>
      <c r="L14" s="104">
        <v>300000</v>
      </c>
    </row>
    <row r="15" spans="1:12" s="31" customFormat="1" ht="15.75" hidden="1">
      <c r="A15" s="93"/>
      <c r="B15" s="93"/>
      <c r="C15" s="93">
        <v>4210</v>
      </c>
      <c r="D15" s="93" t="s">
        <v>334</v>
      </c>
      <c r="E15" s="97">
        <v>50000</v>
      </c>
      <c r="F15" s="97">
        <v>50000</v>
      </c>
      <c r="G15" s="93"/>
      <c r="H15" s="93"/>
      <c r="I15" s="93"/>
      <c r="J15" s="93"/>
      <c r="K15" s="93"/>
      <c r="L15" s="93"/>
    </row>
    <row r="16" spans="1:12" s="31" customFormat="1" ht="23.25" customHeight="1" hidden="1">
      <c r="A16" s="93"/>
      <c r="B16" s="93"/>
      <c r="C16" s="93">
        <v>4270</v>
      </c>
      <c r="D16" s="93" t="s">
        <v>335</v>
      </c>
      <c r="E16" s="97">
        <v>315000</v>
      </c>
      <c r="F16" s="97">
        <v>315000</v>
      </c>
      <c r="G16" s="93"/>
      <c r="H16" s="93"/>
      <c r="I16" s="93"/>
      <c r="J16" s="93"/>
      <c r="K16" s="93"/>
      <c r="L16" s="93"/>
    </row>
    <row r="17" spans="1:12" s="31" customFormat="1" ht="25.5" customHeight="1" hidden="1">
      <c r="A17" s="93"/>
      <c r="B17" s="93"/>
      <c r="C17" s="93">
        <v>4300</v>
      </c>
      <c r="D17" s="93" t="s">
        <v>336</v>
      </c>
      <c r="E17" s="97">
        <v>225000</v>
      </c>
      <c r="F17" s="97">
        <v>225000</v>
      </c>
      <c r="G17" s="93"/>
      <c r="H17" s="93"/>
      <c r="I17" s="93"/>
      <c r="J17" s="93"/>
      <c r="K17" s="93"/>
      <c r="L17" s="93"/>
    </row>
    <row r="18" spans="1:12" s="31" customFormat="1" ht="36" customHeight="1" hidden="1">
      <c r="A18" s="98"/>
      <c r="B18" s="98"/>
      <c r="C18" s="98">
        <v>6050</v>
      </c>
      <c r="D18" s="98" t="s">
        <v>332</v>
      </c>
      <c r="E18" s="102">
        <v>630000</v>
      </c>
      <c r="F18" s="98"/>
      <c r="G18" s="98"/>
      <c r="H18" s="98"/>
      <c r="I18" s="98"/>
      <c r="J18" s="98"/>
      <c r="K18" s="98"/>
      <c r="L18" s="102">
        <v>630000</v>
      </c>
    </row>
    <row r="19" spans="1:12" s="31" customFormat="1" ht="34.5" customHeight="1">
      <c r="A19" s="90">
        <v>700</v>
      </c>
      <c r="B19" s="90"/>
      <c r="C19" s="90"/>
      <c r="D19" s="90" t="s">
        <v>189</v>
      </c>
      <c r="E19" s="106">
        <f>SUM(E20+E22+E31)</f>
        <v>1050000</v>
      </c>
      <c r="F19" s="90">
        <f aca="true" t="shared" si="4" ref="F19:L19">SUM(F20+F22+F31)</f>
        <v>530000</v>
      </c>
      <c r="G19" s="90">
        <f t="shared" si="4"/>
        <v>4000</v>
      </c>
      <c r="H19" s="90">
        <f t="shared" si="4"/>
        <v>800</v>
      </c>
      <c r="I19" s="90">
        <f t="shared" si="4"/>
        <v>400000</v>
      </c>
      <c r="J19" s="90">
        <f t="shared" si="4"/>
        <v>0</v>
      </c>
      <c r="K19" s="90">
        <f t="shared" si="4"/>
        <v>0</v>
      </c>
      <c r="L19" s="90">
        <f t="shared" si="4"/>
        <v>520000</v>
      </c>
    </row>
    <row r="20" spans="1:12" s="31" customFormat="1" ht="36.75" customHeight="1">
      <c r="A20" s="91"/>
      <c r="B20" s="91">
        <v>70001</v>
      </c>
      <c r="C20" s="91"/>
      <c r="D20" s="91" t="s">
        <v>296</v>
      </c>
      <c r="E20" s="104">
        <v>400000</v>
      </c>
      <c r="F20" s="104">
        <v>400000</v>
      </c>
      <c r="G20" s="104">
        <f aca="true" t="shared" si="5" ref="G20:L20">SUM(G21)</f>
        <v>0</v>
      </c>
      <c r="H20" s="104">
        <f t="shared" si="5"/>
        <v>0</v>
      </c>
      <c r="I20" s="104">
        <v>400000</v>
      </c>
      <c r="J20" s="104">
        <f t="shared" si="5"/>
        <v>0</v>
      </c>
      <c r="K20" s="104">
        <f t="shared" si="5"/>
        <v>0</v>
      </c>
      <c r="L20" s="104">
        <f t="shared" si="5"/>
        <v>0</v>
      </c>
    </row>
    <row r="21" spans="1:12" s="31" customFormat="1" ht="31.5" hidden="1">
      <c r="A21" s="99"/>
      <c r="B21" s="99"/>
      <c r="C21" s="99">
        <v>2650</v>
      </c>
      <c r="D21" s="99" t="s">
        <v>337</v>
      </c>
      <c r="E21" s="100">
        <v>630800</v>
      </c>
      <c r="F21" s="100">
        <v>630800</v>
      </c>
      <c r="G21" s="99"/>
      <c r="H21" s="99"/>
      <c r="I21" s="100">
        <v>630800</v>
      </c>
      <c r="J21" s="99"/>
      <c r="K21" s="99"/>
      <c r="L21" s="99"/>
    </row>
    <row r="22" spans="1:12" s="31" customFormat="1" ht="31.5">
      <c r="A22" s="93"/>
      <c r="B22" s="93">
        <v>70005</v>
      </c>
      <c r="C22" s="93"/>
      <c r="D22" s="93" t="s">
        <v>190</v>
      </c>
      <c r="E22" s="97">
        <v>130000</v>
      </c>
      <c r="F22" s="97">
        <v>130000</v>
      </c>
      <c r="G22" s="93">
        <f aca="true" t="shared" si="6" ref="G22:L22">SUM(G23:G30)</f>
        <v>4000</v>
      </c>
      <c r="H22" s="93">
        <f t="shared" si="6"/>
        <v>800</v>
      </c>
      <c r="I22" s="93">
        <f t="shared" si="6"/>
        <v>0</v>
      </c>
      <c r="J22" s="93">
        <f t="shared" si="6"/>
        <v>0</v>
      </c>
      <c r="K22" s="93">
        <f t="shared" si="6"/>
        <v>0</v>
      </c>
      <c r="L22" s="93">
        <f t="shared" si="6"/>
        <v>0</v>
      </c>
    </row>
    <row r="23" spans="1:12" s="31" customFormat="1" ht="15.75" hidden="1">
      <c r="A23" s="93"/>
      <c r="B23" s="93"/>
      <c r="C23" s="93">
        <v>4110</v>
      </c>
      <c r="D23" s="93" t="s">
        <v>338</v>
      </c>
      <c r="E23" s="93">
        <v>600</v>
      </c>
      <c r="F23" s="93">
        <v>600</v>
      </c>
      <c r="G23" s="93"/>
      <c r="H23" s="93">
        <v>600</v>
      </c>
      <c r="I23" s="93"/>
      <c r="J23" s="93"/>
      <c r="K23" s="93"/>
      <c r="L23" s="93"/>
    </row>
    <row r="24" spans="1:12" s="31" customFormat="1" ht="15.75" hidden="1">
      <c r="A24" s="93"/>
      <c r="B24" s="93"/>
      <c r="C24" s="93">
        <v>4120</v>
      </c>
      <c r="D24" s="93" t="s">
        <v>339</v>
      </c>
      <c r="E24" s="93">
        <v>200</v>
      </c>
      <c r="F24" s="93">
        <v>200</v>
      </c>
      <c r="G24" s="93"/>
      <c r="H24" s="93">
        <v>200</v>
      </c>
      <c r="I24" s="93"/>
      <c r="J24" s="93"/>
      <c r="K24" s="93"/>
      <c r="L24" s="93"/>
    </row>
    <row r="25" spans="1:12" s="31" customFormat="1" ht="15.75" hidden="1">
      <c r="A25" s="93"/>
      <c r="B25" s="93"/>
      <c r="C25" s="93">
        <v>4170</v>
      </c>
      <c r="D25" s="93" t="s">
        <v>340</v>
      </c>
      <c r="E25" s="97">
        <v>4000</v>
      </c>
      <c r="F25" s="97">
        <v>4000</v>
      </c>
      <c r="G25" s="97">
        <v>4000</v>
      </c>
      <c r="H25" s="93"/>
      <c r="I25" s="93"/>
      <c r="J25" s="93"/>
      <c r="K25" s="93"/>
      <c r="L25" s="93"/>
    </row>
    <row r="26" spans="1:12" s="31" customFormat="1" ht="15.75" hidden="1">
      <c r="A26" s="93"/>
      <c r="B26" s="93"/>
      <c r="C26" s="93">
        <v>4210</v>
      </c>
      <c r="D26" s="93" t="s">
        <v>334</v>
      </c>
      <c r="E26" s="97">
        <v>20000</v>
      </c>
      <c r="F26" s="97">
        <v>20000</v>
      </c>
      <c r="G26" s="93"/>
      <c r="H26" s="93"/>
      <c r="I26" s="93"/>
      <c r="J26" s="93"/>
      <c r="K26" s="93"/>
      <c r="L26" s="93"/>
    </row>
    <row r="27" spans="1:12" s="31" customFormat="1" ht="15.75" hidden="1">
      <c r="A27" s="93"/>
      <c r="B27" s="93"/>
      <c r="C27" s="93">
        <v>4260</v>
      </c>
      <c r="D27" s="93" t="s">
        <v>341</v>
      </c>
      <c r="E27" s="97">
        <v>20000</v>
      </c>
      <c r="F27" s="97">
        <v>20000</v>
      </c>
      <c r="G27" s="93"/>
      <c r="H27" s="93"/>
      <c r="I27" s="93"/>
      <c r="J27" s="93"/>
      <c r="K27" s="93"/>
      <c r="L27" s="93"/>
    </row>
    <row r="28" spans="1:12" s="31" customFormat="1" ht="15.75" hidden="1">
      <c r="A28" s="93"/>
      <c r="B28" s="93"/>
      <c r="C28" s="93">
        <v>4270</v>
      </c>
      <c r="D28" s="93" t="s">
        <v>335</v>
      </c>
      <c r="E28" s="97">
        <v>10000</v>
      </c>
      <c r="F28" s="97">
        <v>10000</v>
      </c>
      <c r="G28" s="93"/>
      <c r="H28" s="93"/>
      <c r="I28" s="93"/>
      <c r="J28" s="93"/>
      <c r="K28" s="93"/>
      <c r="L28" s="93"/>
    </row>
    <row r="29" spans="1:12" s="31" customFormat="1" ht="15.75" hidden="1">
      <c r="A29" s="93"/>
      <c r="B29" s="93"/>
      <c r="C29" s="93">
        <v>4300</v>
      </c>
      <c r="D29" s="93" t="s">
        <v>336</v>
      </c>
      <c r="E29" s="97">
        <v>80000</v>
      </c>
      <c r="F29" s="97">
        <v>80000</v>
      </c>
      <c r="G29" s="93"/>
      <c r="H29" s="93"/>
      <c r="I29" s="93"/>
      <c r="J29" s="93"/>
      <c r="K29" s="93"/>
      <c r="L29" s="93"/>
    </row>
    <row r="30" spans="1:12" s="31" customFormat="1" ht="15.75" hidden="1">
      <c r="A30" s="93"/>
      <c r="B30" s="93"/>
      <c r="C30" s="93">
        <v>4520</v>
      </c>
      <c r="D30" s="93" t="s">
        <v>342</v>
      </c>
      <c r="E30" s="97">
        <v>20000</v>
      </c>
      <c r="F30" s="97">
        <v>20000</v>
      </c>
      <c r="G30" s="93"/>
      <c r="H30" s="93"/>
      <c r="I30" s="93"/>
      <c r="J30" s="93"/>
      <c r="K30" s="93"/>
      <c r="L30" s="93"/>
    </row>
    <row r="31" spans="1:12" s="31" customFormat="1" ht="31.5">
      <c r="A31" s="93"/>
      <c r="B31" s="93">
        <v>70021</v>
      </c>
      <c r="C31" s="93"/>
      <c r="D31" s="93" t="s">
        <v>297</v>
      </c>
      <c r="E31" s="97">
        <v>520000</v>
      </c>
      <c r="F31" s="93">
        <f aca="true" t="shared" si="7" ref="F31:K31">SUM(F32)</f>
        <v>0</v>
      </c>
      <c r="G31" s="93">
        <f t="shared" si="7"/>
        <v>0</v>
      </c>
      <c r="H31" s="93">
        <f t="shared" si="7"/>
        <v>0</v>
      </c>
      <c r="I31" s="93">
        <f t="shared" si="7"/>
        <v>0</v>
      </c>
      <c r="J31" s="93">
        <f t="shared" si="7"/>
        <v>0</v>
      </c>
      <c r="K31" s="93">
        <f t="shared" si="7"/>
        <v>0</v>
      </c>
      <c r="L31" s="97">
        <v>520000</v>
      </c>
    </row>
    <row r="32" spans="1:12" s="31" customFormat="1" ht="47.25" hidden="1">
      <c r="A32" s="101"/>
      <c r="B32" s="101"/>
      <c r="C32" s="101">
        <v>6010</v>
      </c>
      <c r="D32" s="101" t="s">
        <v>343</v>
      </c>
      <c r="E32" s="103">
        <v>600000</v>
      </c>
      <c r="F32" s="101"/>
      <c r="G32" s="101"/>
      <c r="H32" s="101"/>
      <c r="I32" s="101"/>
      <c r="J32" s="101"/>
      <c r="K32" s="101"/>
      <c r="L32" s="103">
        <v>600000</v>
      </c>
    </row>
    <row r="33" spans="1:12" s="31" customFormat="1" ht="21.75" customHeight="1">
      <c r="A33" s="120">
        <v>710</v>
      </c>
      <c r="B33" s="120"/>
      <c r="C33" s="120"/>
      <c r="D33" s="120" t="s">
        <v>202</v>
      </c>
      <c r="E33" s="121">
        <f aca="true" t="shared" si="8" ref="E33:L33">SUM(E34+E37+E39)</f>
        <v>675000</v>
      </c>
      <c r="F33" s="121">
        <f t="shared" si="8"/>
        <v>79000</v>
      </c>
      <c r="G33" s="121">
        <f t="shared" si="8"/>
        <v>0</v>
      </c>
      <c r="H33" s="121">
        <f t="shared" si="8"/>
        <v>0</v>
      </c>
      <c r="I33" s="121">
        <f t="shared" si="8"/>
        <v>0</v>
      </c>
      <c r="J33" s="121">
        <f t="shared" si="8"/>
        <v>0</v>
      </c>
      <c r="K33" s="121">
        <f t="shared" si="8"/>
        <v>0</v>
      </c>
      <c r="L33" s="121">
        <f t="shared" si="8"/>
        <v>596000</v>
      </c>
    </row>
    <row r="34" spans="1:12" s="122" customFormat="1" ht="31.5">
      <c r="A34" s="107"/>
      <c r="B34" s="107">
        <v>71004</v>
      </c>
      <c r="C34" s="107"/>
      <c r="D34" s="107" t="s">
        <v>298</v>
      </c>
      <c r="E34" s="113">
        <v>581000</v>
      </c>
      <c r="F34" s="113">
        <v>30000</v>
      </c>
      <c r="G34" s="107">
        <f>SUM(G35:G36)</f>
        <v>0</v>
      </c>
      <c r="H34" s="107">
        <f>SUM(H35:H36)</f>
        <v>0</v>
      </c>
      <c r="I34" s="107">
        <f>SUM(I35:I36)</f>
        <v>0</v>
      </c>
      <c r="J34" s="107">
        <f>SUM(J35:J36)</f>
        <v>0</v>
      </c>
      <c r="K34" s="107">
        <f>SUM(K35:K36)</f>
        <v>0</v>
      </c>
      <c r="L34" s="113">
        <v>551000</v>
      </c>
    </row>
    <row r="35" spans="1:12" s="31" customFormat="1" ht="15.75" hidden="1">
      <c r="A35" s="91"/>
      <c r="B35" s="91"/>
      <c r="C35" s="91">
        <v>4300</v>
      </c>
      <c r="D35" s="91" t="s">
        <v>336</v>
      </c>
      <c r="E35" s="104">
        <v>37000</v>
      </c>
      <c r="F35" s="104">
        <v>37000</v>
      </c>
      <c r="G35" s="91"/>
      <c r="H35" s="91"/>
      <c r="I35" s="91"/>
      <c r="J35" s="91"/>
      <c r="K35" s="91"/>
      <c r="L35" s="91"/>
    </row>
    <row r="36" spans="1:12" s="31" customFormat="1" ht="31.5" hidden="1">
      <c r="A36" s="101"/>
      <c r="B36" s="101"/>
      <c r="C36" s="101">
        <v>6050</v>
      </c>
      <c r="D36" s="101" t="s">
        <v>332</v>
      </c>
      <c r="E36" s="103">
        <v>200000</v>
      </c>
      <c r="F36" s="101"/>
      <c r="G36" s="101"/>
      <c r="H36" s="101"/>
      <c r="I36" s="101"/>
      <c r="J36" s="101"/>
      <c r="K36" s="101"/>
      <c r="L36" s="103">
        <v>200000</v>
      </c>
    </row>
    <row r="37" spans="1:12" s="31" customFormat="1" ht="31.5">
      <c r="A37" s="93"/>
      <c r="B37" s="93">
        <v>71014</v>
      </c>
      <c r="C37" s="93"/>
      <c r="D37" s="93" t="s">
        <v>299</v>
      </c>
      <c r="E37" s="97">
        <v>15000</v>
      </c>
      <c r="F37" s="97">
        <v>15000</v>
      </c>
      <c r="G37" s="93">
        <f aca="true" t="shared" si="9" ref="G37:L37">SUM(G38)</f>
        <v>0</v>
      </c>
      <c r="H37" s="93">
        <f t="shared" si="9"/>
        <v>0</v>
      </c>
      <c r="I37" s="93">
        <f t="shared" si="9"/>
        <v>0</v>
      </c>
      <c r="J37" s="93">
        <f t="shared" si="9"/>
        <v>0</v>
      </c>
      <c r="K37" s="93">
        <f t="shared" si="9"/>
        <v>0</v>
      </c>
      <c r="L37" s="93">
        <f t="shared" si="9"/>
        <v>0</v>
      </c>
    </row>
    <row r="38" spans="1:12" s="31" customFormat="1" ht="15.75" hidden="1">
      <c r="A38" s="98"/>
      <c r="B38" s="98"/>
      <c r="C38" s="98">
        <v>4300</v>
      </c>
      <c r="D38" s="98" t="s">
        <v>336</v>
      </c>
      <c r="E38" s="102">
        <v>20000</v>
      </c>
      <c r="F38" s="102">
        <v>20000</v>
      </c>
      <c r="G38" s="98"/>
      <c r="H38" s="98"/>
      <c r="I38" s="98"/>
      <c r="J38" s="98"/>
      <c r="K38" s="98"/>
      <c r="L38" s="98"/>
    </row>
    <row r="39" spans="1:12" s="31" customFormat="1" ht="15.75">
      <c r="A39" s="91"/>
      <c r="B39" s="91">
        <v>71035</v>
      </c>
      <c r="C39" s="91"/>
      <c r="D39" s="91" t="s">
        <v>203</v>
      </c>
      <c r="E39" s="104">
        <v>79000</v>
      </c>
      <c r="F39" s="104">
        <v>34000</v>
      </c>
      <c r="G39" s="104">
        <f>SUM(G40:G43)</f>
        <v>0</v>
      </c>
      <c r="H39" s="104">
        <f>SUM(H40:H43)</f>
        <v>0</v>
      </c>
      <c r="I39" s="104">
        <f>SUM(I40:I43)</f>
        <v>0</v>
      </c>
      <c r="J39" s="104">
        <f>SUM(J40:J43)</f>
        <v>0</v>
      </c>
      <c r="K39" s="104">
        <f>SUM(K40:K43)</f>
        <v>0</v>
      </c>
      <c r="L39" s="104">
        <v>45000</v>
      </c>
    </row>
    <row r="40" spans="1:12" s="31" customFormat="1" ht="15.75" hidden="1">
      <c r="A40" s="93"/>
      <c r="B40" s="93"/>
      <c r="C40" s="93">
        <v>4210</v>
      </c>
      <c r="D40" s="93" t="s">
        <v>334</v>
      </c>
      <c r="E40" s="97">
        <v>1000</v>
      </c>
      <c r="F40" s="97">
        <v>1000</v>
      </c>
      <c r="G40" s="93"/>
      <c r="H40" s="93"/>
      <c r="I40" s="93"/>
      <c r="J40" s="93"/>
      <c r="K40" s="93"/>
      <c r="L40" s="93"/>
    </row>
    <row r="41" spans="1:12" s="31" customFormat="1" ht="15.75" hidden="1">
      <c r="A41" s="101"/>
      <c r="B41" s="101"/>
      <c r="C41" s="101">
        <v>4270</v>
      </c>
      <c r="D41" s="101" t="s">
        <v>335</v>
      </c>
      <c r="E41" s="103">
        <v>30000</v>
      </c>
      <c r="F41" s="103">
        <v>30000</v>
      </c>
      <c r="G41" s="101"/>
      <c r="H41" s="101"/>
      <c r="I41" s="101"/>
      <c r="J41" s="101"/>
      <c r="K41" s="101"/>
      <c r="L41" s="101"/>
    </row>
    <row r="42" spans="1:12" s="31" customFormat="1" ht="15.75" hidden="1">
      <c r="A42" s="101"/>
      <c r="B42" s="101"/>
      <c r="C42" s="101">
        <v>4300</v>
      </c>
      <c r="D42" s="101" t="s">
        <v>336</v>
      </c>
      <c r="E42" s="103">
        <v>3000</v>
      </c>
      <c r="F42" s="103">
        <v>3000</v>
      </c>
      <c r="G42" s="101"/>
      <c r="H42" s="101"/>
      <c r="I42" s="101"/>
      <c r="J42" s="101"/>
      <c r="K42" s="101"/>
      <c r="L42" s="101"/>
    </row>
    <row r="43" spans="1:12" s="31" customFormat="1" ht="31.5" hidden="1">
      <c r="A43" s="105"/>
      <c r="B43" s="105"/>
      <c r="C43" s="105">
        <v>6050</v>
      </c>
      <c r="D43" s="105" t="s">
        <v>332</v>
      </c>
      <c r="E43" s="108">
        <v>50000</v>
      </c>
      <c r="F43" s="108"/>
      <c r="G43" s="105"/>
      <c r="H43" s="105"/>
      <c r="I43" s="105"/>
      <c r="J43" s="105"/>
      <c r="K43" s="105"/>
      <c r="L43" s="108">
        <v>50000</v>
      </c>
    </row>
    <row r="44" spans="1:12" s="31" customFormat="1" ht="31.5">
      <c r="A44" s="90">
        <v>750</v>
      </c>
      <c r="B44" s="90"/>
      <c r="C44" s="90"/>
      <c r="D44" s="90" t="s">
        <v>205</v>
      </c>
      <c r="E44" s="106">
        <f>SUM(E45+E51+E54+E75+E80+E84)</f>
        <v>4298550</v>
      </c>
      <c r="F44" s="106">
        <f aca="true" t="shared" si="10" ref="F44:L44">SUM(F45+F51+F54+F75+F80+F84)</f>
        <v>4213550</v>
      </c>
      <c r="G44" s="106">
        <f t="shared" si="10"/>
        <v>2728116</v>
      </c>
      <c r="H44" s="106">
        <f t="shared" si="10"/>
        <v>500434</v>
      </c>
      <c r="I44" s="106">
        <f t="shared" si="10"/>
        <v>0</v>
      </c>
      <c r="J44" s="106">
        <f t="shared" si="10"/>
        <v>0</v>
      </c>
      <c r="K44" s="106">
        <f t="shared" si="10"/>
        <v>0</v>
      </c>
      <c r="L44" s="106">
        <f t="shared" si="10"/>
        <v>85000</v>
      </c>
    </row>
    <row r="45" spans="1:12" s="31" customFormat="1" ht="15.75">
      <c r="A45" s="91"/>
      <c r="B45" s="91">
        <v>75011</v>
      </c>
      <c r="C45" s="91"/>
      <c r="D45" s="91" t="s">
        <v>206</v>
      </c>
      <c r="E45" s="104">
        <v>440882</v>
      </c>
      <c r="F45" s="104">
        <v>440882</v>
      </c>
      <c r="G45" s="104">
        <v>370140</v>
      </c>
      <c r="H45" s="91">
        <f>SUM(H46:H50)</f>
        <v>64142</v>
      </c>
      <c r="I45" s="91">
        <f>SUM(I46:I50)</f>
        <v>0</v>
      </c>
      <c r="J45" s="91">
        <f>SUM(J46:J50)</f>
        <v>0</v>
      </c>
      <c r="K45" s="91">
        <f>SUM(K46:K50)</f>
        <v>0</v>
      </c>
      <c r="L45" s="91">
        <f>SUM(L46:L50)</f>
        <v>0</v>
      </c>
    </row>
    <row r="46" spans="1:12" s="31" customFormat="1" ht="15" customHeight="1" hidden="1">
      <c r="A46" s="93"/>
      <c r="B46" s="93"/>
      <c r="C46" s="93">
        <v>4010</v>
      </c>
      <c r="D46" s="93" t="s">
        <v>344</v>
      </c>
      <c r="E46" s="97">
        <v>345900</v>
      </c>
      <c r="F46" s="97">
        <v>345900</v>
      </c>
      <c r="G46" s="97">
        <v>345900</v>
      </c>
      <c r="H46" s="93"/>
      <c r="I46" s="93"/>
      <c r="J46" s="93"/>
      <c r="K46" s="93"/>
      <c r="L46" s="93"/>
    </row>
    <row r="47" spans="1:12" s="31" customFormat="1" ht="15.75" hidden="1">
      <c r="A47" s="93"/>
      <c r="B47" s="93"/>
      <c r="C47" s="93">
        <v>4040</v>
      </c>
      <c r="D47" s="93" t="s">
        <v>345</v>
      </c>
      <c r="E47" s="97">
        <v>26828</v>
      </c>
      <c r="F47" s="97">
        <v>26828</v>
      </c>
      <c r="G47" s="97">
        <v>26828</v>
      </c>
      <c r="H47" s="93"/>
      <c r="I47" s="93"/>
      <c r="J47" s="93"/>
      <c r="K47" s="93"/>
      <c r="L47" s="93"/>
    </row>
    <row r="48" spans="1:12" s="31" customFormat="1" ht="15.75" hidden="1">
      <c r="A48" s="93"/>
      <c r="B48" s="93"/>
      <c r="C48" s="93">
        <v>4110</v>
      </c>
      <c r="D48" s="93" t="s">
        <v>338</v>
      </c>
      <c r="E48" s="97">
        <v>56292</v>
      </c>
      <c r="F48" s="97">
        <v>56292</v>
      </c>
      <c r="G48" s="93"/>
      <c r="H48" s="97">
        <v>56292</v>
      </c>
      <c r="I48" s="93"/>
      <c r="J48" s="93"/>
      <c r="K48" s="93"/>
      <c r="L48" s="93"/>
    </row>
    <row r="49" spans="1:12" s="31" customFormat="1" ht="15.75" hidden="1">
      <c r="A49" s="93"/>
      <c r="B49" s="93"/>
      <c r="C49" s="93">
        <v>4120</v>
      </c>
      <c r="D49" s="93" t="s">
        <v>339</v>
      </c>
      <c r="E49" s="97">
        <v>7850</v>
      </c>
      <c r="F49" s="97">
        <v>7850</v>
      </c>
      <c r="G49" s="93"/>
      <c r="H49" s="97">
        <v>7850</v>
      </c>
      <c r="I49" s="93"/>
      <c r="J49" s="93"/>
      <c r="K49" s="93"/>
      <c r="L49" s="93"/>
    </row>
    <row r="50" spans="1:12" s="31" customFormat="1" ht="31.5" hidden="1">
      <c r="A50" s="93"/>
      <c r="B50" s="93"/>
      <c r="C50" s="93">
        <v>4440</v>
      </c>
      <c r="D50" s="93" t="s">
        <v>346</v>
      </c>
      <c r="E50" s="97">
        <v>6600</v>
      </c>
      <c r="F50" s="97">
        <v>6600</v>
      </c>
      <c r="G50" s="93"/>
      <c r="H50" s="93"/>
      <c r="I50" s="93"/>
      <c r="J50" s="93"/>
      <c r="K50" s="93"/>
      <c r="L50" s="93"/>
    </row>
    <row r="51" spans="1:12" s="31" customFormat="1" ht="15.75">
      <c r="A51" s="93"/>
      <c r="B51" s="93">
        <v>75022</v>
      </c>
      <c r="C51" s="93"/>
      <c r="D51" s="93" t="s">
        <v>300</v>
      </c>
      <c r="E51" s="97">
        <v>295500</v>
      </c>
      <c r="F51" s="97">
        <v>295500</v>
      </c>
      <c r="G51" s="93">
        <f aca="true" t="shared" si="11" ref="G51:L51">SUM(G52:G53)</f>
        <v>0</v>
      </c>
      <c r="H51" s="93">
        <f t="shared" si="11"/>
        <v>0</v>
      </c>
      <c r="I51" s="93">
        <f t="shared" si="11"/>
        <v>0</v>
      </c>
      <c r="J51" s="93">
        <f t="shared" si="11"/>
        <v>0</v>
      </c>
      <c r="K51" s="93">
        <f t="shared" si="11"/>
        <v>0</v>
      </c>
      <c r="L51" s="93">
        <f t="shared" si="11"/>
        <v>0</v>
      </c>
    </row>
    <row r="52" spans="1:12" s="31" customFormat="1" ht="28.5" customHeight="1" hidden="1">
      <c r="A52" s="93"/>
      <c r="B52" s="93"/>
      <c r="C52" s="93">
        <v>3030</v>
      </c>
      <c r="D52" s="93" t="s">
        <v>353</v>
      </c>
      <c r="E52" s="97">
        <v>130000</v>
      </c>
      <c r="F52" s="97">
        <v>130000</v>
      </c>
      <c r="G52" s="93"/>
      <c r="H52" s="93"/>
      <c r="I52" s="93"/>
      <c r="J52" s="93"/>
      <c r="K52" s="93"/>
      <c r="L52" s="93"/>
    </row>
    <row r="53" spans="1:12" s="31" customFormat="1" ht="15.75" hidden="1">
      <c r="A53" s="93"/>
      <c r="B53" s="93"/>
      <c r="C53" s="93">
        <v>4210</v>
      </c>
      <c r="D53" s="93" t="s">
        <v>334</v>
      </c>
      <c r="E53" s="97">
        <v>5000</v>
      </c>
      <c r="F53" s="97">
        <v>5000</v>
      </c>
      <c r="G53" s="93"/>
      <c r="H53" s="93"/>
      <c r="I53" s="93"/>
      <c r="J53" s="93"/>
      <c r="K53" s="93"/>
      <c r="L53" s="93"/>
    </row>
    <row r="54" spans="1:12" s="31" customFormat="1" ht="23.25" customHeight="1">
      <c r="A54" s="93"/>
      <c r="B54" s="93">
        <v>75023</v>
      </c>
      <c r="C54" s="93"/>
      <c r="D54" s="93" t="s">
        <v>209</v>
      </c>
      <c r="E54" s="97">
        <v>3478168</v>
      </c>
      <c r="F54" s="97">
        <v>3393168</v>
      </c>
      <c r="G54" s="97">
        <v>2355176</v>
      </c>
      <c r="H54" s="97">
        <v>436292</v>
      </c>
      <c r="I54" s="93">
        <f>SUM(I55:I74)</f>
        <v>0</v>
      </c>
      <c r="J54" s="93">
        <f>SUM(J55:J74)</f>
        <v>0</v>
      </c>
      <c r="K54" s="93">
        <f>SUM(K55:K74)</f>
        <v>0</v>
      </c>
      <c r="L54" s="97">
        <v>85000</v>
      </c>
    </row>
    <row r="55" spans="1:12" s="31" customFormat="1" ht="31.5" hidden="1">
      <c r="A55" s="93"/>
      <c r="B55" s="93"/>
      <c r="C55" s="93">
        <v>3030</v>
      </c>
      <c r="D55" s="93" t="s">
        <v>347</v>
      </c>
      <c r="E55" s="97">
        <v>6500</v>
      </c>
      <c r="F55" s="97">
        <v>6500</v>
      </c>
      <c r="G55" s="93"/>
      <c r="H55" s="93"/>
      <c r="I55" s="93"/>
      <c r="J55" s="93"/>
      <c r="K55" s="93"/>
      <c r="L55" s="93"/>
    </row>
    <row r="56" spans="1:12" s="31" customFormat="1" ht="31.5" hidden="1">
      <c r="A56" s="93"/>
      <c r="B56" s="93"/>
      <c r="C56" s="93">
        <v>4010</v>
      </c>
      <c r="D56" s="93" t="s">
        <v>344</v>
      </c>
      <c r="E56" s="97">
        <v>2079676</v>
      </c>
      <c r="F56" s="97">
        <v>2079676</v>
      </c>
      <c r="G56" s="97">
        <v>2079676</v>
      </c>
      <c r="H56" s="93"/>
      <c r="I56" s="93"/>
      <c r="J56" s="93"/>
      <c r="K56" s="93"/>
      <c r="L56" s="93"/>
    </row>
    <row r="57" spans="1:12" s="31" customFormat="1" ht="15.75" hidden="1">
      <c r="A57" s="93"/>
      <c r="B57" s="93"/>
      <c r="C57" s="93">
        <v>4040</v>
      </c>
      <c r="D57" s="93" t="s">
        <v>345</v>
      </c>
      <c r="E57" s="97">
        <v>160469</v>
      </c>
      <c r="F57" s="97">
        <v>160469</v>
      </c>
      <c r="G57" s="97">
        <v>160469</v>
      </c>
      <c r="H57" s="93"/>
      <c r="I57" s="93"/>
      <c r="J57" s="93"/>
      <c r="K57" s="93"/>
      <c r="L57" s="93"/>
    </row>
    <row r="58" spans="1:12" s="31" customFormat="1" ht="15.75" hidden="1">
      <c r="A58" s="93"/>
      <c r="B58" s="93"/>
      <c r="C58" s="93">
        <v>4110</v>
      </c>
      <c r="D58" s="93" t="s">
        <v>338</v>
      </c>
      <c r="E58" s="97">
        <v>325092</v>
      </c>
      <c r="F58" s="97">
        <v>325092</v>
      </c>
      <c r="G58" s="93"/>
      <c r="H58" s="97">
        <v>325092</v>
      </c>
      <c r="I58" s="93"/>
      <c r="J58" s="93"/>
      <c r="K58" s="93"/>
      <c r="L58" s="93"/>
    </row>
    <row r="59" spans="1:12" s="31" customFormat="1" ht="21" customHeight="1" hidden="1">
      <c r="A59" s="93"/>
      <c r="B59" s="93"/>
      <c r="C59" s="93">
        <v>4120</v>
      </c>
      <c r="D59" s="93" t="s">
        <v>339</v>
      </c>
      <c r="E59" s="97">
        <v>47000</v>
      </c>
      <c r="F59" s="97">
        <v>47000</v>
      </c>
      <c r="G59" s="93"/>
      <c r="H59" s="97">
        <v>47000</v>
      </c>
      <c r="I59" s="93"/>
      <c r="J59" s="93"/>
      <c r="K59" s="93"/>
      <c r="L59" s="93"/>
    </row>
    <row r="60" spans="1:12" s="31" customFormat="1" ht="20.25" customHeight="1" hidden="1">
      <c r="A60" s="98"/>
      <c r="B60" s="98"/>
      <c r="C60" s="98">
        <v>4140</v>
      </c>
      <c r="D60" s="98" t="s">
        <v>348</v>
      </c>
      <c r="E60" s="102">
        <v>16000</v>
      </c>
      <c r="F60" s="102">
        <v>16000</v>
      </c>
      <c r="G60" s="98"/>
      <c r="H60" s="98"/>
      <c r="I60" s="98"/>
      <c r="J60" s="98"/>
      <c r="K60" s="98"/>
      <c r="L60" s="98"/>
    </row>
    <row r="61" spans="1:12" s="31" customFormat="1" ht="21" customHeight="1" hidden="1">
      <c r="A61" s="91"/>
      <c r="B61" s="91"/>
      <c r="C61" s="91">
        <v>4170</v>
      </c>
      <c r="D61" s="91" t="s">
        <v>340</v>
      </c>
      <c r="E61" s="104">
        <v>40000</v>
      </c>
      <c r="F61" s="104">
        <v>40000</v>
      </c>
      <c r="G61" s="104">
        <v>40000</v>
      </c>
      <c r="H61" s="91"/>
      <c r="I61" s="91"/>
      <c r="J61" s="91"/>
      <c r="K61" s="91"/>
      <c r="L61" s="91"/>
    </row>
    <row r="62" spans="1:12" s="31" customFormat="1" ht="15.75" hidden="1">
      <c r="A62" s="93"/>
      <c r="B62" s="93"/>
      <c r="C62" s="93">
        <v>4210</v>
      </c>
      <c r="D62" s="93" t="s">
        <v>334</v>
      </c>
      <c r="E62" s="97">
        <v>125000</v>
      </c>
      <c r="F62" s="97">
        <v>125000</v>
      </c>
      <c r="G62" s="93"/>
      <c r="H62" s="93"/>
      <c r="I62" s="93"/>
      <c r="J62" s="93"/>
      <c r="K62" s="93"/>
      <c r="L62" s="93"/>
    </row>
    <row r="63" spans="1:12" s="31" customFormat="1" ht="23.25" customHeight="1" hidden="1">
      <c r="A63" s="93"/>
      <c r="B63" s="93"/>
      <c r="C63" s="93">
        <v>4260</v>
      </c>
      <c r="D63" s="93" t="s">
        <v>341</v>
      </c>
      <c r="E63" s="97">
        <v>85000</v>
      </c>
      <c r="F63" s="97">
        <v>85000</v>
      </c>
      <c r="G63" s="93"/>
      <c r="H63" s="93"/>
      <c r="I63" s="93"/>
      <c r="J63" s="93"/>
      <c r="K63" s="93"/>
      <c r="L63" s="93"/>
    </row>
    <row r="64" spans="1:12" s="31" customFormat="1" ht="20.25" customHeight="1" hidden="1">
      <c r="A64" s="93"/>
      <c r="B64" s="93"/>
      <c r="C64" s="93">
        <v>4270</v>
      </c>
      <c r="D64" s="93" t="s">
        <v>335</v>
      </c>
      <c r="E64" s="97">
        <v>22500</v>
      </c>
      <c r="F64" s="97">
        <v>22500</v>
      </c>
      <c r="G64" s="93"/>
      <c r="H64" s="93"/>
      <c r="I64" s="93"/>
      <c r="J64" s="93"/>
      <c r="K64" s="93"/>
      <c r="L64" s="93"/>
    </row>
    <row r="65" spans="1:12" s="31" customFormat="1" ht="24" customHeight="1" hidden="1">
      <c r="A65" s="93"/>
      <c r="B65" s="93"/>
      <c r="C65" s="93">
        <v>4300</v>
      </c>
      <c r="D65" s="93" t="s">
        <v>336</v>
      </c>
      <c r="E65" s="97">
        <v>170000</v>
      </c>
      <c r="F65" s="97">
        <v>170000</v>
      </c>
      <c r="G65" s="93"/>
      <c r="H65" s="93"/>
      <c r="I65" s="93"/>
      <c r="J65" s="93"/>
      <c r="K65" s="93"/>
      <c r="L65" s="93"/>
    </row>
    <row r="66" spans="1:12" s="31" customFormat="1" ht="31.5" hidden="1">
      <c r="A66" s="98"/>
      <c r="B66" s="98"/>
      <c r="C66" s="98">
        <v>4350</v>
      </c>
      <c r="D66" s="98" t="s">
        <v>399</v>
      </c>
      <c r="E66" s="102">
        <v>5300</v>
      </c>
      <c r="F66" s="102">
        <v>5300</v>
      </c>
      <c r="G66" s="98"/>
      <c r="H66" s="98"/>
      <c r="I66" s="98"/>
      <c r="J66" s="98"/>
      <c r="K66" s="98"/>
      <c r="L66" s="98"/>
    </row>
    <row r="67" spans="1:12" s="31" customFormat="1" ht="47.25" hidden="1">
      <c r="A67" s="91"/>
      <c r="B67" s="91"/>
      <c r="C67" s="91">
        <v>4360</v>
      </c>
      <c r="D67" s="91" t="s">
        <v>400</v>
      </c>
      <c r="E67" s="104">
        <v>10000</v>
      </c>
      <c r="F67" s="104">
        <v>10000</v>
      </c>
      <c r="G67" s="91"/>
      <c r="H67" s="91"/>
      <c r="I67" s="91"/>
      <c r="J67" s="91"/>
      <c r="K67" s="91"/>
      <c r="L67" s="91"/>
    </row>
    <row r="68" spans="1:12" s="31" customFormat="1" ht="47.25" hidden="1">
      <c r="A68" s="93"/>
      <c r="B68" s="93"/>
      <c r="C68" s="93">
        <v>4370</v>
      </c>
      <c r="D68" s="93" t="s">
        <v>401</v>
      </c>
      <c r="E68" s="97">
        <v>70000</v>
      </c>
      <c r="F68" s="97">
        <v>70000</v>
      </c>
      <c r="G68" s="93"/>
      <c r="H68" s="93"/>
      <c r="I68" s="93"/>
      <c r="J68" s="93"/>
      <c r="K68" s="93"/>
      <c r="L68" s="93"/>
    </row>
    <row r="69" spans="1:12" s="31" customFormat="1" ht="20.25" customHeight="1" hidden="1">
      <c r="A69" s="93"/>
      <c r="B69" s="93"/>
      <c r="C69" s="93">
        <v>4410</v>
      </c>
      <c r="D69" s="93" t="s">
        <v>349</v>
      </c>
      <c r="E69" s="97">
        <v>27500</v>
      </c>
      <c r="F69" s="97">
        <v>27500</v>
      </c>
      <c r="G69" s="93"/>
      <c r="H69" s="93"/>
      <c r="I69" s="93"/>
      <c r="J69" s="93"/>
      <c r="K69" s="93"/>
      <c r="L69" s="93"/>
    </row>
    <row r="70" spans="1:12" s="31" customFormat="1" ht="21" customHeight="1" hidden="1">
      <c r="A70" s="93"/>
      <c r="B70" s="93"/>
      <c r="C70" s="93">
        <v>4420</v>
      </c>
      <c r="D70" s="93" t="s">
        <v>350</v>
      </c>
      <c r="E70" s="97">
        <v>3000</v>
      </c>
      <c r="F70" s="97">
        <v>3000</v>
      </c>
      <c r="G70" s="93"/>
      <c r="H70" s="93"/>
      <c r="I70" s="93"/>
      <c r="J70" s="93"/>
      <c r="K70" s="93"/>
      <c r="L70" s="93"/>
    </row>
    <row r="71" spans="1:12" s="31" customFormat="1" ht="21" customHeight="1" hidden="1">
      <c r="A71" s="93"/>
      <c r="B71" s="93"/>
      <c r="C71" s="93">
        <v>4430</v>
      </c>
      <c r="D71" s="93" t="s">
        <v>351</v>
      </c>
      <c r="E71" s="97">
        <v>25700</v>
      </c>
      <c r="F71" s="97">
        <v>25700</v>
      </c>
      <c r="G71" s="93"/>
      <c r="H71" s="93"/>
      <c r="I71" s="93"/>
      <c r="J71" s="93"/>
      <c r="K71" s="93"/>
      <c r="L71" s="93"/>
    </row>
    <row r="72" spans="1:12" s="31" customFormat="1" ht="36.75" customHeight="1" hidden="1">
      <c r="A72" s="93"/>
      <c r="B72" s="93"/>
      <c r="C72" s="93">
        <v>4440</v>
      </c>
      <c r="D72" s="93" t="s">
        <v>346</v>
      </c>
      <c r="E72" s="97">
        <v>48000</v>
      </c>
      <c r="F72" s="97">
        <v>48000</v>
      </c>
      <c r="G72" s="93"/>
      <c r="H72" s="93"/>
      <c r="I72" s="93"/>
      <c r="J72" s="93"/>
      <c r="K72" s="93"/>
      <c r="L72" s="93"/>
    </row>
    <row r="73" spans="1:12" s="31" customFormat="1" ht="31.5" hidden="1">
      <c r="A73" s="93"/>
      <c r="B73" s="93"/>
      <c r="C73" s="93">
        <v>6050</v>
      </c>
      <c r="D73" s="93" t="s">
        <v>332</v>
      </c>
      <c r="E73" s="97">
        <v>300000</v>
      </c>
      <c r="F73" s="93"/>
      <c r="G73" s="93"/>
      <c r="H73" s="93"/>
      <c r="I73" s="93"/>
      <c r="J73" s="93"/>
      <c r="K73" s="93"/>
      <c r="L73" s="97">
        <v>300000</v>
      </c>
    </row>
    <row r="74" spans="1:12" s="31" customFormat="1" ht="15.75" hidden="1">
      <c r="A74" s="93"/>
      <c r="B74" s="93"/>
      <c r="C74" s="93">
        <v>6060</v>
      </c>
      <c r="D74" s="93" t="s">
        <v>352</v>
      </c>
      <c r="E74" s="97">
        <v>20000</v>
      </c>
      <c r="F74" s="97"/>
      <c r="G74" s="93"/>
      <c r="H74" s="93"/>
      <c r="I74" s="93"/>
      <c r="J74" s="93"/>
      <c r="K74" s="93"/>
      <c r="L74" s="97">
        <v>20000</v>
      </c>
    </row>
    <row r="75" spans="1:12" s="31" customFormat="1" ht="31.5">
      <c r="A75" s="93"/>
      <c r="B75" s="93">
        <v>75058</v>
      </c>
      <c r="C75" s="93"/>
      <c r="D75" s="93" t="s">
        <v>301</v>
      </c>
      <c r="E75" s="97">
        <v>15000</v>
      </c>
      <c r="F75" s="97">
        <v>15000</v>
      </c>
      <c r="G75" s="97">
        <f aca="true" t="shared" si="12" ref="G75:L75">SUM(G76:G79)</f>
        <v>2000</v>
      </c>
      <c r="H75" s="97">
        <f t="shared" si="12"/>
        <v>0</v>
      </c>
      <c r="I75" s="97">
        <f t="shared" si="12"/>
        <v>0</v>
      </c>
      <c r="J75" s="97">
        <f t="shared" si="12"/>
        <v>0</v>
      </c>
      <c r="K75" s="97">
        <f t="shared" si="12"/>
        <v>0</v>
      </c>
      <c r="L75" s="97">
        <f t="shared" si="12"/>
        <v>0</v>
      </c>
    </row>
    <row r="76" spans="1:12" s="31" customFormat="1" ht="18" customHeight="1" hidden="1">
      <c r="A76" s="93"/>
      <c r="B76" s="93"/>
      <c r="C76" s="93">
        <v>4170</v>
      </c>
      <c r="D76" s="93" t="s">
        <v>340</v>
      </c>
      <c r="E76" s="97">
        <v>2000</v>
      </c>
      <c r="F76" s="97">
        <v>2000</v>
      </c>
      <c r="G76" s="97">
        <v>2000</v>
      </c>
      <c r="H76" s="93"/>
      <c r="I76" s="93"/>
      <c r="J76" s="93"/>
      <c r="K76" s="93"/>
      <c r="L76" s="93"/>
    </row>
    <row r="77" spans="1:12" s="31" customFormat="1" ht="15.75" hidden="1">
      <c r="A77" s="98"/>
      <c r="B77" s="98"/>
      <c r="C77" s="98">
        <v>4210</v>
      </c>
      <c r="D77" s="98" t="s">
        <v>334</v>
      </c>
      <c r="E77" s="102">
        <v>1500</v>
      </c>
      <c r="F77" s="102">
        <v>1500</v>
      </c>
      <c r="G77" s="98"/>
      <c r="H77" s="98"/>
      <c r="I77" s="98"/>
      <c r="J77" s="98"/>
      <c r="K77" s="98"/>
      <c r="L77" s="98"/>
    </row>
    <row r="78" spans="1:12" s="31" customFormat="1" ht="21" customHeight="1" hidden="1">
      <c r="A78" s="91"/>
      <c r="B78" s="91"/>
      <c r="C78" s="91">
        <v>4300</v>
      </c>
      <c r="D78" s="91" t="s">
        <v>336</v>
      </c>
      <c r="E78" s="104">
        <v>12000</v>
      </c>
      <c r="F78" s="104">
        <v>12000</v>
      </c>
      <c r="G78" s="91"/>
      <c r="H78" s="91"/>
      <c r="I78" s="91"/>
      <c r="J78" s="91"/>
      <c r="K78" s="91"/>
      <c r="L78" s="91"/>
    </row>
    <row r="79" spans="1:12" s="31" customFormat="1" ht="31.5" hidden="1">
      <c r="A79" s="93"/>
      <c r="B79" s="93"/>
      <c r="C79" s="93">
        <v>4380</v>
      </c>
      <c r="D79" s="93" t="s">
        <v>402</v>
      </c>
      <c r="E79" s="97">
        <v>3000</v>
      </c>
      <c r="F79" s="97">
        <v>3000</v>
      </c>
      <c r="G79" s="93"/>
      <c r="H79" s="93"/>
      <c r="I79" s="93"/>
      <c r="J79" s="93"/>
      <c r="K79" s="93"/>
      <c r="L79" s="93"/>
    </row>
    <row r="80" spans="1:12" s="31" customFormat="1" ht="31.5">
      <c r="A80" s="93"/>
      <c r="B80" s="93">
        <v>75075</v>
      </c>
      <c r="C80" s="93"/>
      <c r="D80" s="93" t="s">
        <v>302</v>
      </c>
      <c r="E80" s="97">
        <v>40000</v>
      </c>
      <c r="F80" s="97">
        <v>40000</v>
      </c>
      <c r="G80" s="97">
        <v>800</v>
      </c>
      <c r="H80" s="97">
        <f>SUM(H81:H83)</f>
        <v>0</v>
      </c>
      <c r="I80" s="97">
        <f>SUM(I81:I83)</f>
        <v>0</v>
      </c>
      <c r="J80" s="97">
        <f>SUM(J81:J83)</f>
        <v>0</v>
      </c>
      <c r="K80" s="97">
        <f>SUM(K81:K83)</f>
        <v>0</v>
      </c>
      <c r="L80" s="97">
        <f>SUM(L81:L83)</f>
        <v>0</v>
      </c>
    </row>
    <row r="81" spans="1:12" s="31" customFormat="1" ht="20.25" customHeight="1" hidden="1">
      <c r="A81" s="93"/>
      <c r="B81" s="93"/>
      <c r="C81" s="93">
        <v>4170</v>
      </c>
      <c r="D81" s="93" t="s">
        <v>340</v>
      </c>
      <c r="E81" s="97">
        <v>1000</v>
      </c>
      <c r="F81" s="97">
        <v>1000</v>
      </c>
      <c r="G81" s="97">
        <v>1000</v>
      </c>
      <c r="H81" s="93"/>
      <c r="I81" s="93"/>
      <c r="J81" s="93"/>
      <c r="K81" s="93"/>
      <c r="L81" s="93"/>
    </row>
    <row r="82" spans="1:12" s="31" customFormat="1" ht="15.75" hidden="1">
      <c r="A82" s="93"/>
      <c r="B82" s="93"/>
      <c r="C82" s="93">
        <v>4210</v>
      </c>
      <c r="D82" s="93" t="s">
        <v>334</v>
      </c>
      <c r="E82" s="97">
        <v>2000</v>
      </c>
      <c r="F82" s="97">
        <v>2000</v>
      </c>
      <c r="G82" s="93"/>
      <c r="H82" s="93"/>
      <c r="I82" s="93"/>
      <c r="J82" s="93"/>
      <c r="K82" s="93"/>
      <c r="L82" s="93"/>
    </row>
    <row r="83" spans="1:12" s="31" customFormat="1" ht="24" customHeight="1" hidden="1">
      <c r="A83" s="93"/>
      <c r="B83" s="93"/>
      <c r="C83" s="93">
        <v>4300</v>
      </c>
      <c r="D83" s="93" t="s">
        <v>336</v>
      </c>
      <c r="E83" s="97">
        <v>35000</v>
      </c>
      <c r="F83" s="97">
        <v>35000</v>
      </c>
      <c r="G83" s="93"/>
      <c r="H83" s="93"/>
      <c r="I83" s="93"/>
      <c r="J83" s="93"/>
      <c r="K83" s="93"/>
      <c r="L83" s="93"/>
    </row>
    <row r="84" spans="1:12" s="31" customFormat="1" ht="18.75" customHeight="1">
      <c r="A84" s="101"/>
      <c r="B84" s="101">
        <v>75095</v>
      </c>
      <c r="C84" s="101"/>
      <c r="D84" s="101" t="s">
        <v>174</v>
      </c>
      <c r="E84" s="103">
        <v>29000</v>
      </c>
      <c r="F84" s="103">
        <v>29000</v>
      </c>
      <c r="G84" s="101">
        <f aca="true" t="shared" si="13" ref="G84:L84">SUM(G85:G85)</f>
        <v>0</v>
      </c>
      <c r="H84" s="101">
        <f t="shared" si="13"/>
        <v>0</v>
      </c>
      <c r="I84" s="101">
        <f t="shared" si="13"/>
        <v>0</v>
      </c>
      <c r="J84" s="101">
        <f t="shared" si="13"/>
        <v>0</v>
      </c>
      <c r="K84" s="101">
        <f t="shared" si="13"/>
        <v>0</v>
      </c>
      <c r="L84" s="101">
        <f t="shared" si="13"/>
        <v>0</v>
      </c>
    </row>
    <row r="85" spans="1:12" s="31" customFormat="1" ht="31.5" hidden="1">
      <c r="A85" s="101"/>
      <c r="B85" s="101"/>
      <c r="C85" s="101">
        <v>3030</v>
      </c>
      <c r="D85" s="101" t="s">
        <v>347</v>
      </c>
      <c r="E85" s="103">
        <v>22000</v>
      </c>
      <c r="F85" s="103">
        <v>22000</v>
      </c>
      <c r="G85" s="101"/>
      <c r="H85" s="101"/>
      <c r="I85" s="101"/>
      <c r="J85" s="101"/>
      <c r="K85" s="101"/>
      <c r="L85" s="101"/>
    </row>
    <row r="86" spans="1:12" s="31" customFormat="1" ht="47.25">
      <c r="A86" s="90">
        <v>751</v>
      </c>
      <c r="B86" s="90"/>
      <c r="C86" s="90"/>
      <c r="D86" s="90" t="s">
        <v>303</v>
      </c>
      <c r="E86" s="90">
        <f>SUM(E87)</f>
        <v>3868</v>
      </c>
      <c r="F86" s="90">
        <f aca="true" t="shared" si="14" ref="E86:L87">SUM(F87)</f>
        <v>3868</v>
      </c>
      <c r="G86" s="90">
        <f t="shared" si="14"/>
        <v>3868</v>
      </c>
      <c r="H86" s="90">
        <f t="shared" si="14"/>
        <v>0</v>
      </c>
      <c r="I86" s="90">
        <f t="shared" si="14"/>
        <v>0</v>
      </c>
      <c r="J86" s="90">
        <f t="shared" si="14"/>
        <v>0</v>
      </c>
      <c r="K86" s="90">
        <f t="shared" si="14"/>
        <v>0</v>
      </c>
      <c r="L86" s="90">
        <f t="shared" si="14"/>
        <v>0</v>
      </c>
    </row>
    <row r="87" spans="1:12" s="31" customFormat="1" ht="31.5">
      <c r="A87" s="105"/>
      <c r="B87" s="105">
        <v>75101</v>
      </c>
      <c r="C87" s="105"/>
      <c r="D87" s="105" t="s">
        <v>304</v>
      </c>
      <c r="E87" s="105">
        <f t="shared" si="14"/>
        <v>3868</v>
      </c>
      <c r="F87" s="105">
        <f t="shared" si="14"/>
        <v>3868</v>
      </c>
      <c r="G87" s="105">
        <f t="shared" si="14"/>
        <v>3868</v>
      </c>
      <c r="H87" s="105">
        <f t="shared" si="14"/>
        <v>0</v>
      </c>
      <c r="I87" s="105">
        <f t="shared" si="14"/>
        <v>0</v>
      </c>
      <c r="J87" s="105">
        <f t="shared" si="14"/>
        <v>0</v>
      </c>
      <c r="K87" s="105">
        <f t="shared" si="14"/>
        <v>0</v>
      </c>
      <c r="L87" s="105">
        <f t="shared" si="14"/>
        <v>0</v>
      </c>
    </row>
    <row r="88" spans="1:12" s="31" customFormat="1" ht="21.75" customHeight="1" hidden="1">
      <c r="A88" s="101"/>
      <c r="B88" s="101"/>
      <c r="C88" s="101">
        <v>4170</v>
      </c>
      <c r="D88" s="101" t="s">
        <v>340</v>
      </c>
      <c r="E88" s="103">
        <v>3868</v>
      </c>
      <c r="F88" s="103">
        <v>3868</v>
      </c>
      <c r="G88" s="103">
        <v>3868</v>
      </c>
      <c r="H88" s="101"/>
      <c r="I88" s="101"/>
      <c r="J88" s="101"/>
      <c r="K88" s="101"/>
      <c r="L88" s="101"/>
    </row>
    <row r="89" spans="1:12" s="31" customFormat="1" ht="24" customHeight="1">
      <c r="A89" s="90">
        <v>752</v>
      </c>
      <c r="B89" s="90"/>
      <c r="C89" s="90"/>
      <c r="D89" s="90" t="s">
        <v>215</v>
      </c>
      <c r="E89" s="90">
        <f>SUM(E90)</f>
        <v>1000</v>
      </c>
      <c r="F89" s="90">
        <f>SUM(F90)</f>
        <v>1000</v>
      </c>
      <c r="G89" s="90"/>
      <c r="H89" s="90">
        <f>SUM(H87)</f>
        <v>0</v>
      </c>
      <c r="I89" s="90">
        <f>SUM(I87)</f>
        <v>0</v>
      </c>
      <c r="J89" s="90">
        <f>SUM(J87)</f>
        <v>0</v>
      </c>
      <c r="K89" s="90">
        <f>SUM(K87)</f>
        <v>0</v>
      </c>
      <c r="L89" s="90">
        <f>SUM(L87)</f>
        <v>0</v>
      </c>
    </row>
    <row r="90" spans="1:12" s="31" customFormat="1" ht="24" customHeight="1">
      <c r="A90" s="105"/>
      <c r="B90" s="105">
        <v>75212</v>
      </c>
      <c r="C90" s="105"/>
      <c r="D90" s="105" t="s">
        <v>216</v>
      </c>
      <c r="E90" s="105">
        <f aca="true" t="shared" si="15" ref="E90:L90">SUM(E91)</f>
        <v>1000</v>
      </c>
      <c r="F90" s="105">
        <f t="shared" si="15"/>
        <v>1000</v>
      </c>
      <c r="G90" s="105">
        <f t="shared" si="15"/>
        <v>0</v>
      </c>
      <c r="H90" s="105">
        <f t="shared" si="15"/>
        <v>0</v>
      </c>
      <c r="I90" s="105">
        <f t="shared" si="15"/>
        <v>0</v>
      </c>
      <c r="J90" s="105">
        <f t="shared" si="15"/>
        <v>0</v>
      </c>
      <c r="K90" s="105">
        <f t="shared" si="15"/>
        <v>0</v>
      </c>
      <c r="L90" s="105">
        <f t="shared" si="15"/>
        <v>0</v>
      </c>
    </row>
    <row r="91" spans="1:12" s="31" customFormat="1" ht="15.75" hidden="1">
      <c r="A91" s="101"/>
      <c r="B91" s="101"/>
      <c r="C91" s="101">
        <v>4210</v>
      </c>
      <c r="D91" s="101" t="s">
        <v>334</v>
      </c>
      <c r="E91" s="103">
        <v>1000</v>
      </c>
      <c r="F91" s="103">
        <v>1000</v>
      </c>
      <c r="G91" s="101"/>
      <c r="H91" s="101"/>
      <c r="I91" s="101"/>
      <c r="J91" s="101"/>
      <c r="K91" s="101"/>
      <c r="L91" s="101"/>
    </row>
    <row r="92" spans="1:12" s="31" customFormat="1" ht="47.25">
      <c r="A92" s="90">
        <v>754</v>
      </c>
      <c r="B92" s="90"/>
      <c r="C92" s="90"/>
      <c r="D92" s="90" t="s">
        <v>217</v>
      </c>
      <c r="E92" s="106">
        <f>SUM(E93+E101+E103+E114)</f>
        <v>344651</v>
      </c>
      <c r="F92" s="106">
        <f>SUM(F93+F101+F103+F114)</f>
        <v>344651</v>
      </c>
      <c r="G92" s="106">
        <f aca="true" t="shared" si="16" ref="G92:L92">SUM(G93+G101+G103+G114)</f>
        <v>209796</v>
      </c>
      <c r="H92" s="106">
        <f t="shared" si="16"/>
        <v>36055</v>
      </c>
      <c r="I92" s="106">
        <f t="shared" si="16"/>
        <v>0</v>
      </c>
      <c r="J92" s="106">
        <f t="shared" si="16"/>
        <v>0</v>
      </c>
      <c r="K92" s="106">
        <f t="shared" si="16"/>
        <v>0</v>
      </c>
      <c r="L92" s="106">
        <f t="shared" si="16"/>
        <v>0</v>
      </c>
    </row>
    <row r="93" spans="1:12" s="31" customFormat="1" ht="18.75" customHeight="1">
      <c r="A93" s="107"/>
      <c r="B93" s="107">
        <v>75412</v>
      </c>
      <c r="C93" s="107"/>
      <c r="D93" s="107" t="s">
        <v>305</v>
      </c>
      <c r="E93" s="113">
        <v>85000</v>
      </c>
      <c r="F93" s="113">
        <v>85000</v>
      </c>
      <c r="G93" s="113">
        <v>18000</v>
      </c>
      <c r="H93" s="107">
        <f>SUM(H94:H100)</f>
        <v>1000</v>
      </c>
      <c r="I93" s="107">
        <f>SUM(I94:I100)</f>
        <v>0</v>
      </c>
      <c r="J93" s="107">
        <f>SUM(J94:J100)</f>
        <v>0</v>
      </c>
      <c r="K93" s="107">
        <f>SUM(K94:K100)</f>
        <v>0</v>
      </c>
      <c r="L93" s="107">
        <f>SUM(L94:L100)</f>
        <v>0</v>
      </c>
    </row>
    <row r="94" spans="1:12" s="31" customFormat="1" ht="31.5" hidden="1">
      <c r="A94" s="105"/>
      <c r="B94" s="105"/>
      <c r="C94" s="105">
        <v>3030</v>
      </c>
      <c r="D94" s="105" t="s">
        <v>347</v>
      </c>
      <c r="E94" s="108">
        <v>20000</v>
      </c>
      <c r="F94" s="108">
        <v>20000</v>
      </c>
      <c r="G94" s="105"/>
      <c r="H94" s="105"/>
      <c r="I94" s="105"/>
      <c r="J94" s="105"/>
      <c r="K94" s="105"/>
      <c r="L94" s="105"/>
    </row>
    <row r="95" spans="1:12" s="31" customFormat="1" ht="15.75" hidden="1">
      <c r="A95" s="101"/>
      <c r="B95" s="101"/>
      <c r="C95" s="101">
        <v>4110</v>
      </c>
      <c r="D95" s="101" t="s">
        <v>338</v>
      </c>
      <c r="E95" s="103">
        <v>1000</v>
      </c>
      <c r="F95" s="103">
        <v>1000</v>
      </c>
      <c r="G95" s="101"/>
      <c r="H95" s="103">
        <v>1000</v>
      </c>
      <c r="I95" s="101"/>
      <c r="J95" s="101"/>
      <c r="K95" s="101"/>
      <c r="L95" s="101"/>
    </row>
    <row r="96" spans="1:12" s="31" customFormat="1" ht="15.75" hidden="1">
      <c r="A96" s="101"/>
      <c r="B96" s="101"/>
      <c r="C96" s="101">
        <v>4210</v>
      </c>
      <c r="D96" s="101" t="s">
        <v>334</v>
      </c>
      <c r="E96" s="103">
        <v>35000</v>
      </c>
      <c r="F96" s="103">
        <v>35000</v>
      </c>
      <c r="G96" s="101"/>
      <c r="H96" s="101"/>
      <c r="I96" s="101"/>
      <c r="J96" s="101"/>
      <c r="K96" s="101"/>
      <c r="L96" s="101"/>
    </row>
    <row r="97" spans="1:12" s="31" customFormat="1" ht="18" customHeight="1" hidden="1">
      <c r="A97" s="101"/>
      <c r="B97" s="101"/>
      <c r="C97" s="101">
        <v>4260</v>
      </c>
      <c r="D97" s="101" t="s">
        <v>341</v>
      </c>
      <c r="E97" s="103">
        <v>2000</v>
      </c>
      <c r="F97" s="103">
        <v>2000</v>
      </c>
      <c r="G97" s="101"/>
      <c r="H97" s="101"/>
      <c r="I97" s="101"/>
      <c r="J97" s="101"/>
      <c r="K97" s="101"/>
      <c r="L97" s="101"/>
    </row>
    <row r="98" spans="1:12" s="31" customFormat="1" ht="18" customHeight="1" hidden="1">
      <c r="A98" s="101"/>
      <c r="B98" s="101"/>
      <c r="C98" s="101">
        <v>4270</v>
      </c>
      <c r="D98" s="101" t="s">
        <v>335</v>
      </c>
      <c r="E98" s="103">
        <v>3000</v>
      </c>
      <c r="F98" s="103">
        <v>3000</v>
      </c>
      <c r="G98" s="101"/>
      <c r="H98" s="101"/>
      <c r="I98" s="101"/>
      <c r="J98" s="101"/>
      <c r="K98" s="101"/>
      <c r="L98" s="101"/>
    </row>
    <row r="99" spans="1:12" s="31" customFormat="1" ht="21" customHeight="1" hidden="1">
      <c r="A99" s="101"/>
      <c r="B99" s="101"/>
      <c r="C99" s="101">
        <v>4300</v>
      </c>
      <c r="D99" s="101" t="s">
        <v>336</v>
      </c>
      <c r="E99" s="103">
        <v>15000</v>
      </c>
      <c r="F99" s="103">
        <v>15000</v>
      </c>
      <c r="G99" s="101"/>
      <c r="H99" s="101"/>
      <c r="I99" s="101"/>
      <c r="J99" s="101"/>
      <c r="K99" s="101"/>
      <c r="L99" s="101"/>
    </row>
    <row r="100" spans="1:12" s="31" customFormat="1" ht="21" customHeight="1" hidden="1">
      <c r="A100" s="101"/>
      <c r="B100" s="101"/>
      <c r="C100" s="101">
        <v>4430</v>
      </c>
      <c r="D100" s="101" t="s">
        <v>351</v>
      </c>
      <c r="E100" s="103">
        <v>4000</v>
      </c>
      <c r="F100" s="103">
        <v>4000</v>
      </c>
      <c r="G100" s="101"/>
      <c r="H100" s="101"/>
      <c r="I100" s="101"/>
      <c r="J100" s="101"/>
      <c r="K100" s="101"/>
      <c r="L100" s="101"/>
    </row>
    <row r="101" spans="1:12" s="31" customFormat="1" ht="18" customHeight="1">
      <c r="A101" s="101"/>
      <c r="B101" s="101">
        <v>75414</v>
      </c>
      <c r="C101" s="101"/>
      <c r="D101" s="101" t="s">
        <v>218</v>
      </c>
      <c r="E101" s="101">
        <f aca="true" t="shared" si="17" ref="E101:L101">SUM(E102)</f>
        <v>700</v>
      </c>
      <c r="F101" s="101">
        <f t="shared" si="17"/>
        <v>700</v>
      </c>
      <c r="G101" s="101">
        <f t="shared" si="17"/>
        <v>0</v>
      </c>
      <c r="H101" s="101">
        <f t="shared" si="17"/>
        <v>0</v>
      </c>
      <c r="I101" s="101">
        <f t="shared" si="17"/>
        <v>0</v>
      </c>
      <c r="J101" s="101">
        <f t="shared" si="17"/>
        <v>0</v>
      </c>
      <c r="K101" s="101">
        <f t="shared" si="17"/>
        <v>0</v>
      </c>
      <c r="L101" s="101">
        <f t="shared" si="17"/>
        <v>0</v>
      </c>
    </row>
    <row r="102" spans="1:12" s="31" customFormat="1" ht="15.75" hidden="1">
      <c r="A102" s="101"/>
      <c r="B102" s="101"/>
      <c r="C102" s="101">
        <v>4210</v>
      </c>
      <c r="D102" s="101" t="s">
        <v>334</v>
      </c>
      <c r="E102" s="101">
        <v>700</v>
      </c>
      <c r="F102" s="101">
        <v>700</v>
      </c>
      <c r="G102" s="101"/>
      <c r="H102" s="101"/>
      <c r="I102" s="101"/>
      <c r="J102" s="101"/>
      <c r="K102" s="101"/>
      <c r="L102" s="101"/>
    </row>
    <row r="103" spans="1:12" s="31" customFormat="1" ht="19.5" customHeight="1">
      <c r="A103" s="101"/>
      <c r="B103" s="101">
        <v>75416</v>
      </c>
      <c r="C103" s="101"/>
      <c r="D103" s="101" t="s">
        <v>219</v>
      </c>
      <c r="E103" s="103">
        <v>253951</v>
      </c>
      <c r="F103" s="103">
        <v>253951</v>
      </c>
      <c r="G103" s="103">
        <v>191796</v>
      </c>
      <c r="H103" s="101">
        <f>SUM(H104:H113)</f>
        <v>35055</v>
      </c>
      <c r="I103" s="101">
        <f>SUM(I104:I113)</f>
        <v>0</v>
      </c>
      <c r="J103" s="101">
        <f>SUM(J104:J113)</f>
        <v>0</v>
      </c>
      <c r="K103" s="101">
        <f>SUM(K104:K113)</f>
        <v>0</v>
      </c>
      <c r="L103" s="101">
        <f>SUM(L104:L113)</f>
        <v>0</v>
      </c>
    </row>
    <row r="104" spans="1:12" s="31" customFormat="1" ht="31.5" hidden="1">
      <c r="A104" s="101"/>
      <c r="B104" s="101"/>
      <c r="C104" s="101">
        <v>3020</v>
      </c>
      <c r="D104" s="101" t="s">
        <v>353</v>
      </c>
      <c r="E104" s="103">
        <v>6300</v>
      </c>
      <c r="F104" s="103">
        <v>6300</v>
      </c>
      <c r="G104" s="101"/>
      <c r="H104" s="101"/>
      <c r="I104" s="101"/>
      <c r="J104" s="101"/>
      <c r="K104" s="101"/>
      <c r="L104" s="101"/>
    </row>
    <row r="105" spans="1:12" s="31" customFormat="1" ht="31.5" hidden="1">
      <c r="A105" s="101"/>
      <c r="B105" s="101"/>
      <c r="C105" s="101">
        <v>4010</v>
      </c>
      <c r="D105" s="101" t="s">
        <v>344</v>
      </c>
      <c r="E105" s="103">
        <v>178218</v>
      </c>
      <c r="F105" s="103">
        <v>178218</v>
      </c>
      <c r="G105" s="103">
        <v>178218</v>
      </c>
      <c r="H105" s="101"/>
      <c r="I105" s="101"/>
      <c r="J105" s="101"/>
      <c r="K105" s="101"/>
      <c r="L105" s="101"/>
    </row>
    <row r="106" spans="1:12" s="31" customFormat="1" ht="15.75" hidden="1">
      <c r="A106" s="98"/>
      <c r="B106" s="98"/>
      <c r="C106" s="98">
        <v>4040</v>
      </c>
      <c r="D106" s="98" t="s">
        <v>345</v>
      </c>
      <c r="E106" s="102">
        <v>14924</v>
      </c>
      <c r="F106" s="102">
        <v>14924</v>
      </c>
      <c r="G106" s="102">
        <v>14924</v>
      </c>
      <c r="H106" s="98"/>
      <c r="I106" s="98"/>
      <c r="J106" s="98"/>
      <c r="K106" s="98"/>
      <c r="L106" s="98"/>
    </row>
    <row r="107" spans="1:12" s="31" customFormat="1" ht="15.75" hidden="1">
      <c r="A107" s="105"/>
      <c r="B107" s="105"/>
      <c r="C107" s="105">
        <v>4110</v>
      </c>
      <c r="D107" s="105" t="s">
        <v>338</v>
      </c>
      <c r="E107" s="108">
        <v>30689</v>
      </c>
      <c r="F107" s="108">
        <v>30689</v>
      </c>
      <c r="G107" s="105"/>
      <c r="H107" s="108">
        <v>30689</v>
      </c>
      <c r="I107" s="105"/>
      <c r="J107" s="105"/>
      <c r="K107" s="105"/>
      <c r="L107" s="105"/>
    </row>
    <row r="108" spans="1:12" s="31" customFormat="1" ht="18" customHeight="1" hidden="1">
      <c r="A108" s="101"/>
      <c r="B108" s="101"/>
      <c r="C108" s="101">
        <v>4120</v>
      </c>
      <c r="D108" s="101" t="s">
        <v>339</v>
      </c>
      <c r="E108" s="103">
        <v>4366</v>
      </c>
      <c r="F108" s="103">
        <v>4366</v>
      </c>
      <c r="G108" s="101"/>
      <c r="H108" s="103">
        <v>4366</v>
      </c>
      <c r="I108" s="101"/>
      <c r="J108" s="101"/>
      <c r="K108" s="101"/>
      <c r="L108" s="101"/>
    </row>
    <row r="109" spans="1:12" s="31" customFormat="1" ht="15.75" hidden="1">
      <c r="A109" s="101"/>
      <c r="B109" s="101"/>
      <c r="C109" s="101">
        <v>4210</v>
      </c>
      <c r="D109" s="101" t="s">
        <v>334</v>
      </c>
      <c r="E109" s="103">
        <v>2700</v>
      </c>
      <c r="F109" s="103">
        <v>2700</v>
      </c>
      <c r="G109" s="101"/>
      <c r="H109" s="101"/>
      <c r="I109" s="101"/>
      <c r="J109" s="101"/>
      <c r="K109" s="101"/>
      <c r="L109" s="101"/>
    </row>
    <row r="110" spans="1:12" s="31" customFormat="1" ht="20.25" customHeight="1" hidden="1">
      <c r="A110" s="101"/>
      <c r="B110" s="101"/>
      <c r="C110" s="101">
        <v>4300</v>
      </c>
      <c r="D110" s="101" t="s">
        <v>336</v>
      </c>
      <c r="E110" s="103">
        <v>1000</v>
      </c>
      <c r="F110" s="103">
        <v>1000</v>
      </c>
      <c r="G110" s="101"/>
      <c r="H110" s="101"/>
      <c r="I110" s="101"/>
      <c r="J110" s="101"/>
      <c r="K110" s="101"/>
      <c r="L110" s="101"/>
    </row>
    <row r="111" spans="1:12" s="31" customFormat="1" ht="47.25" hidden="1">
      <c r="A111" s="98"/>
      <c r="B111" s="98"/>
      <c r="C111" s="98">
        <v>4360</v>
      </c>
      <c r="D111" s="98" t="s">
        <v>400</v>
      </c>
      <c r="E111" s="102">
        <v>2000</v>
      </c>
      <c r="F111" s="102">
        <v>2000</v>
      </c>
      <c r="G111" s="98"/>
      <c r="H111" s="98"/>
      <c r="I111" s="98"/>
      <c r="J111" s="98"/>
      <c r="K111" s="98"/>
      <c r="L111" s="98"/>
    </row>
    <row r="112" spans="1:12" s="31" customFormat="1" ht="19.5" customHeight="1" hidden="1">
      <c r="A112" s="105"/>
      <c r="B112" s="105"/>
      <c r="C112" s="105">
        <v>4410</v>
      </c>
      <c r="D112" s="105" t="s">
        <v>349</v>
      </c>
      <c r="E112" s="108">
        <v>2500</v>
      </c>
      <c r="F112" s="108">
        <v>2500</v>
      </c>
      <c r="G112" s="105"/>
      <c r="H112" s="105"/>
      <c r="I112" s="105"/>
      <c r="J112" s="105"/>
      <c r="K112" s="105"/>
      <c r="L112" s="105"/>
    </row>
    <row r="113" spans="1:12" s="31" customFormat="1" ht="31.5" hidden="1">
      <c r="A113" s="101"/>
      <c r="B113" s="101"/>
      <c r="C113" s="101">
        <v>4440</v>
      </c>
      <c r="D113" s="101" t="s">
        <v>346</v>
      </c>
      <c r="E113" s="103">
        <v>4500</v>
      </c>
      <c r="F113" s="103">
        <v>4500</v>
      </c>
      <c r="G113" s="101"/>
      <c r="H113" s="101"/>
      <c r="I113" s="101"/>
      <c r="J113" s="101"/>
      <c r="K113" s="101"/>
      <c r="L113" s="101"/>
    </row>
    <row r="114" spans="1:12" s="122" customFormat="1" ht="17.25" customHeight="1">
      <c r="A114" s="107"/>
      <c r="B114" s="107">
        <v>75495</v>
      </c>
      <c r="C114" s="107"/>
      <c r="D114" s="107" t="s">
        <v>174</v>
      </c>
      <c r="E114" s="113">
        <v>5000</v>
      </c>
      <c r="F114" s="113">
        <f aca="true" t="shared" si="18" ref="F114:K114">SUM(F115:F116)</f>
        <v>5000</v>
      </c>
      <c r="G114" s="113">
        <f t="shared" si="18"/>
        <v>0</v>
      </c>
      <c r="H114" s="113">
        <f t="shared" si="18"/>
        <v>0</v>
      </c>
      <c r="I114" s="113">
        <f t="shared" si="18"/>
        <v>0</v>
      </c>
      <c r="J114" s="113">
        <f t="shared" si="18"/>
        <v>0</v>
      </c>
      <c r="K114" s="113">
        <f t="shared" si="18"/>
        <v>0</v>
      </c>
      <c r="L114" s="113"/>
    </row>
    <row r="115" spans="1:12" s="31" customFormat="1" ht="15.75" hidden="1">
      <c r="A115" s="105"/>
      <c r="B115" s="105"/>
      <c r="C115" s="105">
        <v>4210</v>
      </c>
      <c r="D115" s="105" t="s">
        <v>395</v>
      </c>
      <c r="E115" s="108">
        <v>5000</v>
      </c>
      <c r="F115" s="108">
        <v>5000</v>
      </c>
      <c r="G115" s="105"/>
      <c r="H115" s="105"/>
      <c r="I115" s="105"/>
      <c r="J115" s="105"/>
      <c r="K115" s="105"/>
      <c r="L115" s="105"/>
    </row>
    <row r="116" spans="1:12" s="31" customFormat="1" ht="31.5" hidden="1">
      <c r="A116" s="101"/>
      <c r="B116" s="101"/>
      <c r="C116" s="101">
        <v>6060</v>
      </c>
      <c r="D116" s="101" t="s">
        <v>440</v>
      </c>
      <c r="E116" s="103">
        <v>7000</v>
      </c>
      <c r="F116" s="103"/>
      <c r="G116" s="101"/>
      <c r="H116" s="101"/>
      <c r="I116" s="101"/>
      <c r="J116" s="101"/>
      <c r="K116" s="101"/>
      <c r="L116" s="103">
        <v>7000</v>
      </c>
    </row>
    <row r="117" spans="1:12" s="122" customFormat="1" ht="63">
      <c r="A117" s="90">
        <v>756</v>
      </c>
      <c r="B117" s="90"/>
      <c r="C117" s="90"/>
      <c r="D117" s="90" t="s">
        <v>437</v>
      </c>
      <c r="E117" s="106">
        <f>SUM(E118)</f>
        <v>299500</v>
      </c>
      <c r="F117" s="106">
        <f aca="true" t="shared" si="19" ref="F117:L117">SUM(F118)</f>
        <v>299500</v>
      </c>
      <c r="G117" s="106">
        <f t="shared" si="19"/>
        <v>275000</v>
      </c>
      <c r="H117" s="106">
        <f t="shared" si="19"/>
        <v>5000</v>
      </c>
      <c r="I117" s="106">
        <f t="shared" si="19"/>
        <v>0</v>
      </c>
      <c r="J117" s="106">
        <f t="shared" si="19"/>
        <v>0</v>
      </c>
      <c r="K117" s="106">
        <f t="shared" si="19"/>
        <v>0</v>
      </c>
      <c r="L117" s="106">
        <f t="shared" si="19"/>
        <v>0</v>
      </c>
    </row>
    <row r="118" spans="1:12" s="31" customFormat="1" ht="47.25">
      <c r="A118" s="105"/>
      <c r="B118" s="105">
        <v>75647</v>
      </c>
      <c r="C118" s="105"/>
      <c r="D118" s="105" t="s">
        <v>438</v>
      </c>
      <c r="E118" s="108">
        <f>SUM(E119:E123)</f>
        <v>299500</v>
      </c>
      <c r="F118" s="108">
        <f aca="true" t="shared" si="20" ref="F118:L118">SUM(F119:F123)</f>
        <v>299500</v>
      </c>
      <c r="G118" s="108">
        <f t="shared" si="20"/>
        <v>275000</v>
      </c>
      <c r="H118" s="108">
        <f t="shared" si="20"/>
        <v>5000</v>
      </c>
      <c r="I118" s="108">
        <f t="shared" si="20"/>
        <v>0</v>
      </c>
      <c r="J118" s="108">
        <f t="shared" si="20"/>
        <v>0</v>
      </c>
      <c r="K118" s="108">
        <f t="shared" si="20"/>
        <v>0</v>
      </c>
      <c r="L118" s="108">
        <f t="shared" si="20"/>
        <v>0</v>
      </c>
    </row>
    <row r="119" spans="1:12" s="31" customFormat="1" ht="31.5" hidden="1">
      <c r="A119" s="101"/>
      <c r="B119" s="101"/>
      <c r="C119" s="101">
        <v>4100</v>
      </c>
      <c r="D119" s="101" t="s">
        <v>439</v>
      </c>
      <c r="E119" s="103">
        <v>275000</v>
      </c>
      <c r="F119" s="103">
        <v>275000</v>
      </c>
      <c r="G119" s="103">
        <v>275000</v>
      </c>
      <c r="H119" s="101"/>
      <c r="I119" s="101"/>
      <c r="J119" s="101"/>
      <c r="K119" s="101"/>
      <c r="L119" s="101"/>
    </row>
    <row r="120" spans="1:12" s="31" customFormat="1" ht="31.5" customHeight="1" hidden="1">
      <c r="A120" s="101"/>
      <c r="B120" s="101"/>
      <c r="C120" s="101">
        <v>4110</v>
      </c>
      <c r="D120" s="101" t="s">
        <v>338</v>
      </c>
      <c r="E120" s="103">
        <v>4500</v>
      </c>
      <c r="F120" s="103">
        <v>4500</v>
      </c>
      <c r="G120" s="101"/>
      <c r="H120" s="103">
        <v>4500</v>
      </c>
      <c r="I120" s="101"/>
      <c r="J120" s="101"/>
      <c r="K120" s="101"/>
      <c r="L120" s="101"/>
    </row>
    <row r="121" spans="1:12" s="31" customFormat="1" ht="15.75" hidden="1">
      <c r="A121" s="101"/>
      <c r="B121" s="101"/>
      <c r="C121" s="101">
        <v>4120</v>
      </c>
      <c r="D121" s="101" t="s">
        <v>339</v>
      </c>
      <c r="E121" s="103">
        <v>500</v>
      </c>
      <c r="F121" s="103">
        <v>500</v>
      </c>
      <c r="G121" s="101"/>
      <c r="H121" s="101">
        <v>500</v>
      </c>
      <c r="I121" s="101"/>
      <c r="J121" s="101"/>
      <c r="K121" s="101"/>
      <c r="L121" s="101"/>
    </row>
    <row r="122" spans="1:12" s="31" customFormat="1" ht="15.75" hidden="1">
      <c r="A122" s="101"/>
      <c r="B122" s="101"/>
      <c r="C122" s="101">
        <v>4300</v>
      </c>
      <c r="D122" s="101" t="s">
        <v>336</v>
      </c>
      <c r="E122" s="103">
        <v>18000</v>
      </c>
      <c r="F122" s="103">
        <v>18000</v>
      </c>
      <c r="G122" s="101"/>
      <c r="H122" s="101"/>
      <c r="I122" s="101"/>
      <c r="J122" s="101"/>
      <c r="K122" s="101"/>
      <c r="L122" s="101"/>
    </row>
    <row r="123" spans="1:12" s="31" customFormat="1" ht="31.5" hidden="1">
      <c r="A123" s="101"/>
      <c r="B123" s="101"/>
      <c r="C123" s="101">
        <v>4610</v>
      </c>
      <c r="D123" s="101" t="s">
        <v>441</v>
      </c>
      <c r="E123" s="103">
        <v>1500</v>
      </c>
      <c r="F123" s="103">
        <v>1500</v>
      </c>
      <c r="G123" s="101"/>
      <c r="H123" s="101"/>
      <c r="I123" s="101"/>
      <c r="J123" s="101"/>
      <c r="K123" s="101"/>
      <c r="L123" s="101"/>
    </row>
    <row r="124" spans="1:12" s="31" customFormat="1" ht="31.5">
      <c r="A124" s="90">
        <v>757</v>
      </c>
      <c r="B124" s="90"/>
      <c r="C124" s="90"/>
      <c r="D124" s="90" t="s">
        <v>306</v>
      </c>
      <c r="E124" s="90">
        <f>SUM(E125+E127)</f>
        <v>675000</v>
      </c>
      <c r="F124" s="90">
        <f aca="true" t="shared" si="21" ref="F124:L124">SUM(F125+F127)</f>
        <v>675000</v>
      </c>
      <c r="G124" s="90">
        <f t="shared" si="21"/>
        <v>0</v>
      </c>
      <c r="H124" s="90">
        <f t="shared" si="21"/>
        <v>0</v>
      </c>
      <c r="I124" s="90">
        <f t="shared" si="21"/>
        <v>0</v>
      </c>
      <c r="J124" s="90">
        <f t="shared" si="21"/>
        <v>367000</v>
      </c>
      <c r="K124" s="90">
        <f t="shared" si="21"/>
        <v>308000</v>
      </c>
      <c r="L124" s="90">
        <f t="shared" si="21"/>
        <v>0</v>
      </c>
    </row>
    <row r="125" spans="1:12" s="31" customFormat="1" ht="31.5">
      <c r="A125" s="105"/>
      <c r="B125" s="105">
        <v>75702</v>
      </c>
      <c r="C125" s="105"/>
      <c r="D125" s="105" t="s">
        <v>307</v>
      </c>
      <c r="E125" s="105">
        <f aca="true" t="shared" si="22" ref="E125:L125">SUM(E126)</f>
        <v>367000</v>
      </c>
      <c r="F125" s="105">
        <f t="shared" si="22"/>
        <v>367000</v>
      </c>
      <c r="G125" s="105">
        <f t="shared" si="22"/>
        <v>0</v>
      </c>
      <c r="H125" s="105">
        <f t="shared" si="22"/>
        <v>0</v>
      </c>
      <c r="I125" s="105">
        <f t="shared" si="22"/>
        <v>0</v>
      </c>
      <c r="J125" s="105">
        <f t="shared" si="22"/>
        <v>367000</v>
      </c>
      <c r="K125" s="105">
        <f t="shared" si="22"/>
        <v>0</v>
      </c>
      <c r="L125" s="105">
        <f t="shared" si="22"/>
        <v>0</v>
      </c>
    </row>
    <row r="126" spans="1:12" s="31" customFormat="1" ht="63" hidden="1">
      <c r="A126" s="101"/>
      <c r="B126" s="101"/>
      <c r="C126" s="101">
        <v>8070</v>
      </c>
      <c r="D126" s="101" t="s">
        <v>354</v>
      </c>
      <c r="E126" s="103">
        <v>367000</v>
      </c>
      <c r="F126" s="103">
        <v>367000</v>
      </c>
      <c r="G126" s="101"/>
      <c r="H126" s="101"/>
      <c r="I126" s="101"/>
      <c r="J126" s="103">
        <v>367000</v>
      </c>
      <c r="K126" s="101"/>
      <c r="L126" s="101"/>
    </row>
    <row r="127" spans="1:12" s="31" customFormat="1" ht="31.5">
      <c r="A127" s="101"/>
      <c r="B127" s="101">
        <v>75704</v>
      </c>
      <c r="C127" s="101"/>
      <c r="D127" s="101" t="s">
        <v>308</v>
      </c>
      <c r="E127" s="101">
        <f aca="true" t="shared" si="23" ref="E127:L127">SUM(E128)</f>
        <v>308000</v>
      </c>
      <c r="F127" s="101">
        <f t="shared" si="23"/>
        <v>308000</v>
      </c>
      <c r="G127" s="101">
        <f t="shared" si="23"/>
        <v>0</v>
      </c>
      <c r="H127" s="101">
        <f t="shared" si="23"/>
        <v>0</v>
      </c>
      <c r="I127" s="101">
        <f t="shared" si="23"/>
        <v>0</v>
      </c>
      <c r="J127" s="101">
        <f t="shared" si="23"/>
        <v>0</v>
      </c>
      <c r="K127" s="101">
        <f t="shared" si="23"/>
        <v>308000</v>
      </c>
      <c r="L127" s="101">
        <f t="shared" si="23"/>
        <v>0</v>
      </c>
    </row>
    <row r="128" spans="1:12" s="31" customFormat="1" ht="31.5" hidden="1">
      <c r="A128" s="101"/>
      <c r="B128" s="101"/>
      <c r="C128" s="101">
        <v>8020</v>
      </c>
      <c r="D128" s="101" t="s">
        <v>375</v>
      </c>
      <c r="E128" s="103">
        <v>308000</v>
      </c>
      <c r="F128" s="103">
        <v>308000</v>
      </c>
      <c r="G128" s="101"/>
      <c r="H128" s="101"/>
      <c r="I128" s="101"/>
      <c r="J128" s="101"/>
      <c r="K128" s="103">
        <v>308000</v>
      </c>
      <c r="L128" s="101"/>
    </row>
    <row r="129" spans="1:12" s="31" customFormat="1" ht="15.75" customHeight="1">
      <c r="A129" s="90">
        <v>758</v>
      </c>
      <c r="B129" s="90"/>
      <c r="C129" s="90"/>
      <c r="D129" s="90" t="s">
        <v>355</v>
      </c>
      <c r="E129" s="90">
        <f>SUM(E130)</f>
        <v>344665</v>
      </c>
      <c r="F129" s="90">
        <f aca="true" t="shared" si="24" ref="E129:L130">SUM(F130)</f>
        <v>344665</v>
      </c>
      <c r="G129" s="90">
        <f t="shared" si="24"/>
        <v>0</v>
      </c>
      <c r="H129" s="90">
        <f t="shared" si="24"/>
        <v>0</v>
      </c>
      <c r="I129" s="90">
        <f t="shared" si="24"/>
        <v>0</v>
      </c>
      <c r="J129" s="90">
        <f t="shared" si="24"/>
        <v>0</v>
      </c>
      <c r="K129" s="90">
        <f t="shared" si="24"/>
        <v>0</v>
      </c>
      <c r="L129" s="90">
        <f t="shared" si="24"/>
        <v>0</v>
      </c>
    </row>
    <row r="130" spans="1:12" s="31" customFormat="1" ht="16.5" customHeight="1">
      <c r="A130" s="105"/>
      <c r="B130" s="105">
        <v>75818</v>
      </c>
      <c r="C130" s="105"/>
      <c r="D130" s="105" t="s">
        <v>309</v>
      </c>
      <c r="E130" s="105">
        <f t="shared" si="24"/>
        <v>344665</v>
      </c>
      <c r="F130" s="105">
        <f t="shared" si="24"/>
        <v>344665</v>
      </c>
      <c r="G130" s="105">
        <f t="shared" si="24"/>
        <v>0</v>
      </c>
      <c r="H130" s="105">
        <f t="shared" si="24"/>
        <v>0</v>
      </c>
      <c r="I130" s="105">
        <f t="shared" si="24"/>
        <v>0</v>
      </c>
      <c r="J130" s="105">
        <f t="shared" si="24"/>
        <v>0</v>
      </c>
      <c r="K130" s="105">
        <f t="shared" si="24"/>
        <v>0</v>
      </c>
      <c r="L130" s="105">
        <f t="shared" si="24"/>
        <v>0</v>
      </c>
    </row>
    <row r="131" spans="1:12" s="31" customFormat="1" ht="16.5" customHeight="1" hidden="1">
      <c r="A131" s="101"/>
      <c r="B131" s="101"/>
      <c r="C131" s="101">
        <v>4810</v>
      </c>
      <c r="D131" s="101" t="s">
        <v>356</v>
      </c>
      <c r="E131" s="103">
        <v>344665</v>
      </c>
      <c r="F131" s="103">
        <v>344665</v>
      </c>
      <c r="G131" s="101"/>
      <c r="H131" s="101"/>
      <c r="I131" s="101"/>
      <c r="J131" s="101"/>
      <c r="K131" s="101"/>
      <c r="L131" s="101"/>
    </row>
    <row r="132" spans="1:12" s="31" customFormat="1" ht="15.75" customHeight="1">
      <c r="A132" s="90">
        <v>801</v>
      </c>
      <c r="B132" s="90"/>
      <c r="C132" s="90"/>
      <c r="D132" s="90" t="s">
        <v>271</v>
      </c>
      <c r="E132" s="106">
        <f aca="true" t="shared" si="25" ref="E132:L132">SUM(E133+E156+E176+E198+E220+E222+E224)</f>
        <v>16815174</v>
      </c>
      <c r="F132" s="106">
        <f t="shared" si="25"/>
        <v>16315174</v>
      </c>
      <c r="G132" s="106">
        <f t="shared" si="25"/>
        <v>11407483</v>
      </c>
      <c r="H132" s="106">
        <f t="shared" si="25"/>
        <v>2258157</v>
      </c>
      <c r="I132" s="106">
        <f t="shared" si="25"/>
        <v>0</v>
      </c>
      <c r="J132" s="106">
        <f t="shared" si="25"/>
        <v>0</v>
      </c>
      <c r="K132" s="106">
        <f t="shared" si="25"/>
        <v>0</v>
      </c>
      <c r="L132" s="106">
        <f t="shared" si="25"/>
        <v>500000</v>
      </c>
    </row>
    <row r="133" spans="1:12" s="31" customFormat="1" ht="18" customHeight="1">
      <c r="A133" s="107"/>
      <c r="B133" s="107">
        <v>80101</v>
      </c>
      <c r="C133" s="107"/>
      <c r="D133" s="107" t="s">
        <v>310</v>
      </c>
      <c r="E133" s="113">
        <v>7495871</v>
      </c>
      <c r="F133" s="113">
        <v>6995871</v>
      </c>
      <c r="G133" s="113">
        <v>5083343</v>
      </c>
      <c r="H133" s="113">
        <v>1006971</v>
      </c>
      <c r="I133" s="107">
        <f>SUM(I134:I155)</f>
        <v>0</v>
      </c>
      <c r="J133" s="107">
        <f>SUM(J134:J155)</f>
        <v>0</v>
      </c>
      <c r="K133" s="107">
        <f>SUM(K134:K155)</f>
        <v>0</v>
      </c>
      <c r="L133" s="113">
        <v>500000</v>
      </c>
    </row>
    <row r="134" spans="1:12" s="31" customFormat="1" ht="31.5" hidden="1">
      <c r="A134" s="105"/>
      <c r="B134" s="105"/>
      <c r="C134" s="105">
        <v>3020</v>
      </c>
      <c r="D134" s="105" t="s">
        <v>353</v>
      </c>
      <c r="E134" s="108">
        <v>97520</v>
      </c>
      <c r="F134" s="108">
        <v>97520</v>
      </c>
      <c r="G134" s="105"/>
      <c r="H134" s="105"/>
      <c r="I134" s="105"/>
      <c r="J134" s="105"/>
      <c r="K134" s="105"/>
      <c r="L134" s="105"/>
    </row>
    <row r="135" spans="1:12" s="31" customFormat="1" ht="31.5" hidden="1">
      <c r="A135" s="98"/>
      <c r="B135" s="98"/>
      <c r="C135" s="98">
        <v>4010</v>
      </c>
      <c r="D135" s="98" t="s">
        <v>344</v>
      </c>
      <c r="E135" s="102">
        <v>4682095</v>
      </c>
      <c r="F135" s="102">
        <v>4682095</v>
      </c>
      <c r="G135" s="102">
        <v>4682095</v>
      </c>
      <c r="H135" s="98"/>
      <c r="I135" s="98"/>
      <c r="J135" s="98"/>
      <c r="K135" s="98"/>
      <c r="L135" s="98"/>
    </row>
    <row r="136" spans="1:12" s="31" customFormat="1" ht="15.75" hidden="1">
      <c r="A136" s="105"/>
      <c r="B136" s="105"/>
      <c r="C136" s="105">
        <v>4040</v>
      </c>
      <c r="D136" s="105" t="s">
        <v>345</v>
      </c>
      <c r="E136" s="108">
        <v>372748</v>
      </c>
      <c r="F136" s="108">
        <v>372748</v>
      </c>
      <c r="G136" s="108">
        <v>372748</v>
      </c>
      <c r="H136" s="105"/>
      <c r="I136" s="105"/>
      <c r="J136" s="105"/>
      <c r="K136" s="105"/>
      <c r="L136" s="105"/>
    </row>
    <row r="137" spans="1:12" s="31" customFormat="1" ht="15.75" hidden="1">
      <c r="A137" s="101"/>
      <c r="B137" s="101"/>
      <c r="C137" s="101">
        <v>4110</v>
      </c>
      <c r="D137" s="101" t="s">
        <v>338</v>
      </c>
      <c r="E137" s="103">
        <v>877702</v>
      </c>
      <c r="F137" s="103">
        <v>877702</v>
      </c>
      <c r="G137" s="101"/>
      <c r="H137" s="103">
        <v>877702</v>
      </c>
      <c r="I137" s="101"/>
      <c r="J137" s="101"/>
      <c r="K137" s="101"/>
      <c r="L137" s="101"/>
    </row>
    <row r="138" spans="1:12" s="31" customFormat="1" ht="18" customHeight="1" hidden="1">
      <c r="A138" s="101"/>
      <c r="B138" s="101"/>
      <c r="C138" s="101">
        <v>4120</v>
      </c>
      <c r="D138" s="101" t="s">
        <v>339</v>
      </c>
      <c r="E138" s="103">
        <v>124570</v>
      </c>
      <c r="F138" s="103">
        <v>124570</v>
      </c>
      <c r="G138" s="101"/>
      <c r="H138" s="103">
        <v>124570</v>
      </c>
      <c r="I138" s="101"/>
      <c r="J138" s="101"/>
      <c r="K138" s="101"/>
      <c r="L138" s="101"/>
    </row>
    <row r="139" spans="1:12" s="31" customFormat="1" ht="18" customHeight="1" hidden="1">
      <c r="A139" s="101"/>
      <c r="B139" s="101"/>
      <c r="C139" s="101">
        <v>4140</v>
      </c>
      <c r="D139" s="101" t="s">
        <v>348</v>
      </c>
      <c r="E139" s="103">
        <v>20500</v>
      </c>
      <c r="F139" s="103">
        <v>20500</v>
      </c>
      <c r="G139" s="101"/>
      <c r="H139" s="101"/>
      <c r="I139" s="101"/>
      <c r="J139" s="101"/>
      <c r="K139" s="101"/>
      <c r="L139" s="101"/>
    </row>
    <row r="140" spans="1:12" s="31" customFormat="1" ht="20.25" customHeight="1" hidden="1">
      <c r="A140" s="101"/>
      <c r="B140" s="101"/>
      <c r="C140" s="101">
        <v>4170</v>
      </c>
      <c r="D140" s="101" t="s">
        <v>340</v>
      </c>
      <c r="E140" s="103">
        <v>7500</v>
      </c>
      <c r="F140" s="103">
        <v>7500</v>
      </c>
      <c r="G140" s="103">
        <v>7500</v>
      </c>
      <c r="H140" s="101"/>
      <c r="I140" s="101"/>
      <c r="J140" s="101"/>
      <c r="K140" s="101"/>
      <c r="L140" s="101"/>
    </row>
    <row r="141" spans="1:12" s="31" customFormat="1" ht="15.75" hidden="1">
      <c r="A141" s="101"/>
      <c r="B141" s="101"/>
      <c r="C141" s="101">
        <v>4210</v>
      </c>
      <c r="D141" s="101" t="s">
        <v>334</v>
      </c>
      <c r="E141" s="103">
        <v>160000</v>
      </c>
      <c r="F141" s="103">
        <v>160000</v>
      </c>
      <c r="G141" s="101"/>
      <c r="H141" s="101"/>
      <c r="I141" s="101"/>
      <c r="J141" s="101"/>
      <c r="K141" s="101"/>
      <c r="L141" s="101"/>
    </row>
    <row r="142" spans="1:12" s="31" customFormat="1" ht="18.75" customHeight="1" hidden="1">
      <c r="A142" s="101"/>
      <c r="B142" s="101"/>
      <c r="C142" s="101">
        <v>4240</v>
      </c>
      <c r="D142" s="101" t="s">
        <v>357</v>
      </c>
      <c r="E142" s="103">
        <v>10500</v>
      </c>
      <c r="F142" s="103">
        <v>10500</v>
      </c>
      <c r="G142" s="101"/>
      <c r="H142" s="101"/>
      <c r="I142" s="101"/>
      <c r="J142" s="101"/>
      <c r="K142" s="101"/>
      <c r="L142" s="101"/>
    </row>
    <row r="143" spans="1:12" s="31" customFormat="1" ht="17.25" customHeight="1" hidden="1">
      <c r="A143" s="101"/>
      <c r="B143" s="101"/>
      <c r="C143" s="101">
        <v>4260</v>
      </c>
      <c r="D143" s="101" t="s">
        <v>341</v>
      </c>
      <c r="E143" s="103">
        <v>177920</v>
      </c>
      <c r="F143" s="103">
        <v>177920</v>
      </c>
      <c r="G143" s="101"/>
      <c r="H143" s="101"/>
      <c r="I143" s="101"/>
      <c r="J143" s="101"/>
      <c r="K143" s="101"/>
      <c r="L143" s="101"/>
    </row>
    <row r="144" spans="1:12" s="31" customFormat="1" ht="18.75" customHeight="1" hidden="1">
      <c r="A144" s="101"/>
      <c r="B144" s="101"/>
      <c r="C144" s="101">
        <v>4270</v>
      </c>
      <c r="D144" s="101" t="s">
        <v>335</v>
      </c>
      <c r="E144" s="103">
        <v>30000</v>
      </c>
      <c r="F144" s="103">
        <v>30000</v>
      </c>
      <c r="G144" s="101"/>
      <c r="H144" s="101"/>
      <c r="I144" s="101"/>
      <c r="J144" s="101"/>
      <c r="K144" s="101"/>
      <c r="L144" s="101"/>
    </row>
    <row r="145" spans="1:12" s="31" customFormat="1" ht="18" customHeight="1" hidden="1">
      <c r="A145" s="101"/>
      <c r="B145" s="101"/>
      <c r="C145" s="101">
        <v>4280</v>
      </c>
      <c r="D145" s="101" t="s">
        <v>372</v>
      </c>
      <c r="E145" s="103">
        <v>5200</v>
      </c>
      <c r="F145" s="103">
        <v>5200</v>
      </c>
      <c r="G145" s="101"/>
      <c r="H145" s="101"/>
      <c r="I145" s="101"/>
      <c r="J145" s="101"/>
      <c r="K145" s="101"/>
      <c r="L145" s="101"/>
    </row>
    <row r="146" spans="1:12" s="31" customFormat="1" ht="17.25" customHeight="1" hidden="1">
      <c r="A146" s="101"/>
      <c r="B146" s="101"/>
      <c r="C146" s="101">
        <v>4300</v>
      </c>
      <c r="D146" s="101" t="s">
        <v>336</v>
      </c>
      <c r="E146" s="103">
        <v>89628</v>
      </c>
      <c r="F146" s="103">
        <v>89628</v>
      </c>
      <c r="G146" s="101"/>
      <c r="H146" s="101"/>
      <c r="I146" s="101"/>
      <c r="J146" s="101"/>
      <c r="K146" s="101"/>
      <c r="L146" s="101"/>
    </row>
    <row r="147" spans="1:12" s="31" customFormat="1" ht="31.5" hidden="1">
      <c r="A147" s="101"/>
      <c r="B147" s="101"/>
      <c r="C147" s="101">
        <v>4350</v>
      </c>
      <c r="D147" s="101" t="s">
        <v>403</v>
      </c>
      <c r="E147" s="103">
        <v>5400</v>
      </c>
      <c r="F147" s="103">
        <v>5400</v>
      </c>
      <c r="G147" s="101"/>
      <c r="H147" s="101"/>
      <c r="I147" s="101"/>
      <c r="J147" s="101"/>
      <c r="K147" s="101"/>
      <c r="L147" s="101"/>
    </row>
    <row r="148" spans="1:12" s="31" customFormat="1" ht="47.25" hidden="1">
      <c r="A148" s="101"/>
      <c r="B148" s="101"/>
      <c r="C148" s="101">
        <v>4370</v>
      </c>
      <c r="D148" s="101" t="s">
        <v>401</v>
      </c>
      <c r="E148" s="103">
        <v>15000</v>
      </c>
      <c r="F148" s="103">
        <v>15000</v>
      </c>
      <c r="G148" s="101"/>
      <c r="H148" s="101"/>
      <c r="I148" s="101"/>
      <c r="J148" s="101"/>
      <c r="K148" s="101"/>
      <c r="L148" s="101"/>
    </row>
    <row r="149" spans="1:12" s="31" customFormat="1" ht="15.75" customHeight="1" hidden="1">
      <c r="A149" s="101"/>
      <c r="B149" s="101"/>
      <c r="C149" s="101">
        <v>4410</v>
      </c>
      <c r="D149" s="101" t="s">
        <v>349</v>
      </c>
      <c r="E149" s="103">
        <v>8950</v>
      </c>
      <c r="F149" s="103">
        <v>8950</v>
      </c>
      <c r="G149" s="101"/>
      <c r="H149" s="101"/>
      <c r="I149" s="101"/>
      <c r="J149" s="101"/>
      <c r="K149" s="101"/>
      <c r="L149" s="101"/>
    </row>
    <row r="150" spans="1:12" s="31" customFormat="1" ht="15.75" customHeight="1" hidden="1">
      <c r="A150" s="101"/>
      <c r="B150" s="101"/>
      <c r="C150" s="101">
        <v>4430</v>
      </c>
      <c r="D150" s="101" t="s">
        <v>358</v>
      </c>
      <c r="E150" s="103">
        <v>5180</v>
      </c>
      <c r="F150" s="103">
        <v>5180</v>
      </c>
      <c r="G150" s="101"/>
      <c r="H150" s="101"/>
      <c r="I150" s="101"/>
      <c r="J150" s="101"/>
      <c r="K150" s="101"/>
      <c r="L150" s="101"/>
    </row>
    <row r="151" spans="1:12" s="31" customFormat="1" ht="31.5" hidden="1">
      <c r="A151" s="101"/>
      <c r="B151" s="101"/>
      <c r="C151" s="101">
        <v>4440</v>
      </c>
      <c r="D151" s="101" t="s">
        <v>346</v>
      </c>
      <c r="E151" s="103">
        <v>293230</v>
      </c>
      <c r="F151" s="103">
        <v>293230</v>
      </c>
      <c r="G151" s="101"/>
      <c r="H151" s="101"/>
      <c r="I151" s="101"/>
      <c r="J151" s="101"/>
      <c r="K151" s="101"/>
      <c r="L151" s="101"/>
    </row>
    <row r="152" spans="1:12" s="31" customFormat="1" ht="18" customHeight="1" hidden="1">
      <c r="A152" s="101"/>
      <c r="B152" s="101"/>
      <c r="C152" s="101">
        <v>4700</v>
      </c>
      <c r="D152" s="101" t="s">
        <v>376</v>
      </c>
      <c r="E152" s="103">
        <v>8000</v>
      </c>
      <c r="F152" s="103">
        <v>8000</v>
      </c>
      <c r="G152" s="101"/>
      <c r="H152" s="101"/>
      <c r="I152" s="101"/>
      <c r="J152" s="101"/>
      <c r="K152" s="101"/>
      <c r="L152" s="101"/>
    </row>
    <row r="153" spans="1:12" s="31" customFormat="1" ht="47.25" hidden="1">
      <c r="A153" s="98"/>
      <c r="B153" s="98"/>
      <c r="C153" s="98">
        <v>4740</v>
      </c>
      <c r="D153" s="98" t="s">
        <v>404</v>
      </c>
      <c r="E153" s="102">
        <v>6000</v>
      </c>
      <c r="F153" s="102">
        <v>6000</v>
      </c>
      <c r="G153" s="98"/>
      <c r="H153" s="98"/>
      <c r="I153" s="98"/>
      <c r="J153" s="98"/>
      <c r="K153" s="98"/>
      <c r="L153" s="98"/>
    </row>
    <row r="154" spans="1:12" s="31" customFormat="1" ht="47.25" hidden="1">
      <c r="A154" s="107"/>
      <c r="B154" s="107"/>
      <c r="C154" s="107">
        <v>4750</v>
      </c>
      <c r="D154" s="107" t="s">
        <v>405</v>
      </c>
      <c r="E154" s="113">
        <v>5000</v>
      </c>
      <c r="F154" s="113">
        <v>5000</v>
      </c>
      <c r="G154" s="107"/>
      <c r="H154" s="107"/>
      <c r="I154" s="107"/>
      <c r="J154" s="107"/>
      <c r="K154" s="107"/>
      <c r="L154" s="107"/>
    </row>
    <row r="155" spans="1:12" s="31" customFormat="1" ht="31.5" hidden="1">
      <c r="A155" s="105"/>
      <c r="B155" s="105"/>
      <c r="C155" s="105">
        <v>6050</v>
      </c>
      <c r="D155" s="105" t="s">
        <v>332</v>
      </c>
      <c r="E155" s="108">
        <v>200000</v>
      </c>
      <c r="F155" s="105"/>
      <c r="G155" s="105"/>
      <c r="H155" s="105"/>
      <c r="I155" s="105"/>
      <c r="J155" s="105"/>
      <c r="K155" s="105"/>
      <c r="L155" s="108">
        <v>200000</v>
      </c>
    </row>
    <row r="156" spans="1:12" s="31" customFormat="1" ht="34.5" customHeight="1">
      <c r="A156" s="101"/>
      <c r="B156" s="101">
        <v>80103</v>
      </c>
      <c r="C156" s="101"/>
      <c r="D156" s="101" t="s">
        <v>311</v>
      </c>
      <c r="E156" s="103">
        <v>311008</v>
      </c>
      <c r="F156" s="103">
        <v>311008</v>
      </c>
      <c r="G156" s="103">
        <v>208941</v>
      </c>
      <c r="H156" s="103">
        <v>43368</v>
      </c>
      <c r="I156" s="101">
        <f>SUM(I157:I175)</f>
        <v>0</v>
      </c>
      <c r="J156" s="101">
        <f>SUM(J157:J175)</f>
        <v>0</v>
      </c>
      <c r="K156" s="101">
        <f>SUM(K157:K175)</f>
        <v>0</v>
      </c>
      <c r="L156" s="101">
        <f>SUM(L157:L175)</f>
        <v>0</v>
      </c>
    </row>
    <row r="157" spans="1:12" s="31" customFormat="1" ht="31.5" hidden="1">
      <c r="A157" s="101"/>
      <c r="B157" s="101"/>
      <c r="C157" s="101">
        <v>3020</v>
      </c>
      <c r="D157" s="101" t="s">
        <v>353</v>
      </c>
      <c r="E157" s="103">
        <v>11434</v>
      </c>
      <c r="F157" s="103">
        <v>11434</v>
      </c>
      <c r="G157" s="101"/>
      <c r="H157" s="101"/>
      <c r="I157" s="101"/>
      <c r="J157" s="101"/>
      <c r="K157" s="101"/>
      <c r="L157" s="101"/>
    </row>
    <row r="158" spans="1:12" s="31" customFormat="1" ht="31.5" hidden="1">
      <c r="A158" s="101"/>
      <c r="B158" s="101"/>
      <c r="C158" s="101">
        <v>4010</v>
      </c>
      <c r="D158" s="101" t="s">
        <v>344</v>
      </c>
      <c r="E158" s="103">
        <v>197421</v>
      </c>
      <c r="F158" s="103">
        <v>197421</v>
      </c>
      <c r="G158" s="103">
        <v>197421</v>
      </c>
      <c r="H158" s="101"/>
      <c r="I158" s="101"/>
      <c r="J158" s="101"/>
      <c r="K158" s="101"/>
      <c r="L158" s="101"/>
    </row>
    <row r="159" spans="1:12" s="31" customFormat="1" ht="15.75" hidden="1">
      <c r="A159" s="101"/>
      <c r="B159" s="101"/>
      <c r="C159" s="101">
        <v>4040</v>
      </c>
      <c r="D159" s="101" t="s">
        <v>359</v>
      </c>
      <c r="E159" s="103">
        <v>16000</v>
      </c>
      <c r="F159" s="103">
        <v>16000</v>
      </c>
      <c r="G159" s="103">
        <v>16000</v>
      </c>
      <c r="H159" s="101"/>
      <c r="I159" s="101"/>
      <c r="J159" s="101"/>
      <c r="K159" s="101"/>
      <c r="L159" s="101"/>
    </row>
    <row r="160" spans="1:12" s="31" customFormat="1" ht="15.75" hidden="1">
      <c r="A160" s="101"/>
      <c r="B160" s="101"/>
      <c r="C160" s="101">
        <v>4110</v>
      </c>
      <c r="D160" s="101" t="s">
        <v>338</v>
      </c>
      <c r="E160" s="103">
        <v>38420</v>
      </c>
      <c r="F160" s="103">
        <v>38420</v>
      </c>
      <c r="G160" s="101"/>
      <c r="H160" s="103">
        <v>38420</v>
      </c>
      <c r="I160" s="101"/>
      <c r="J160" s="101"/>
      <c r="K160" s="101"/>
      <c r="L160" s="101"/>
    </row>
    <row r="161" spans="1:12" s="31" customFormat="1" ht="17.25" customHeight="1" hidden="1">
      <c r="A161" s="101"/>
      <c r="B161" s="101"/>
      <c r="C161" s="101">
        <v>4120</v>
      </c>
      <c r="D161" s="101" t="s">
        <v>339</v>
      </c>
      <c r="E161" s="103">
        <v>5423</v>
      </c>
      <c r="F161" s="103">
        <v>5423</v>
      </c>
      <c r="G161" s="101"/>
      <c r="H161" s="103">
        <v>5423</v>
      </c>
      <c r="I161" s="101"/>
      <c r="J161" s="101"/>
      <c r="K161" s="101"/>
      <c r="L161" s="101"/>
    </row>
    <row r="162" spans="1:12" s="31" customFormat="1" ht="15.75" hidden="1">
      <c r="A162" s="101"/>
      <c r="B162" s="101"/>
      <c r="C162" s="101">
        <v>4210</v>
      </c>
      <c r="D162" s="101" t="s">
        <v>334</v>
      </c>
      <c r="E162" s="103">
        <v>21350</v>
      </c>
      <c r="F162" s="103">
        <v>21350</v>
      </c>
      <c r="G162" s="101"/>
      <c r="H162" s="101"/>
      <c r="I162" s="101"/>
      <c r="J162" s="101"/>
      <c r="K162" s="101"/>
      <c r="L162" s="101"/>
    </row>
    <row r="163" spans="1:12" s="31" customFormat="1" ht="21.75" customHeight="1" hidden="1">
      <c r="A163" s="101"/>
      <c r="B163" s="101"/>
      <c r="C163" s="101">
        <v>4240</v>
      </c>
      <c r="D163" s="101" t="s">
        <v>357</v>
      </c>
      <c r="E163" s="103">
        <v>1600</v>
      </c>
      <c r="F163" s="103">
        <v>1600</v>
      </c>
      <c r="G163" s="101"/>
      <c r="H163" s="101"/>
      <c r="I163" s="101"/>
      <c r="J163" s="101"/>
      <c r="K163" s="101"/>
      <c r="L163" s="101"/>
    </row>
    <row r="164" spans="1:12" s="31" customFormat="1" ht="18" customHeight="1" hidden="1">
      <c r="A164" s="101"/>
      <c r="B164" s="101"/>
      <c r="C164" s="101">
        <v>4260</v>
      </c>
      <c r="D164" s="101" t="s">
        <v>341</v>
      </c>
      <c r="E164" s="103">
        <v>5200</v>
      </c>
      <c r="F164" s="103">
        <v>5200</v>
      </c>
      <c r="G164" s="101"/>
      <c r="H164" s="101"/>
      <c r="I164" s="101"/>
      <c r="J164" s="101"/>
      <c r="K164" s="101"/>
      <c r="L164" s="101"/>
    </row>
    <row r="165" spans="1:12" s="31" customFormat="1" ht="18.75" customHeight="1" hidden="1">
      <c r="A165" s="101"/>
      <c r="B165" s="101"/>
      <c r="C165" s="101">
        <v>4270</v>
      </c>
      <c r="D165" s="101" t="s">
        <v>335</v>
      </c>
      <c r="E165" s="103">
        <v>1000</v>
      </c>
      <c r="F165" s="103">
        <v>1000</v>
      </c>
      <c r="G165" s="101"/>
      <c r="H165" s="101"/>
      <c r="I165" s="101"/>
      <c r="J165" s="101"/>
      <c r="K165" s="101"/>
      <c r="L165" s="101"/>
    </row>
    <row r="166" spans="1:12" s="31" customFormat="1" ht="18" customHeight="1" hidden="1">
      <c r="A166" s="101"/>
      <c r="B166" s="101"/>
      <c r="C166" s="101">
        <v>4280</v>
      </c>
      <c r="D166" s="101" t="s">
        <v>372</v>
      </c>
      <c r="E166" s="103">
        <v>410</v>
      </c>
      <c r="F166" s="103">
        <v>410</v>
      </c>
      <c r="G166" s="101"/>
      <c r="H166" s="101"/>
      <c r="I166" s="101"/>
      <c r="J166" s="101"/>
      <c r="K166" s="101"/>
      <c r="L166" s="101"/>
    </row>
    <row r="167" spans="1:12" s="31" customFormat="1" ht="18" customHeight="1" hidden="1">
      <c r="A167" s="101"/>
      <c r="B167" s="101"/>
      <c r="C167" s="101">
        <v>4300</v>
      </c>
      <c r="D167" s="101" t="s">
        <v>336</v>
      </c>
      <c r="E167" s="103">
        <v>4110</v>
      </c>
      <c r="F167" s="103">
        <v>4110</v>
      </c>
      <c r="G167" s="101"/>
      <c r="H167" s="101"/>
      <c r="I167" s="101"/>
      <c r="J167" s="101"/>
      <c r="K167" s="101"/>
      <c r="L167" s="101"/>
    </row>
    <row r="168" spans="1:12" s="31" customFormat="1" ht="31.5" hidden="1">
      <c r="A168" s="101"/>
      <c r="B168" s="101"/>
      <c r="C168" s="101">
        <v>4350</v>
      </c>
      <c r="D168" s="101" t="s">
        <v>403</v>
      </c>
      <c r="E168" s="101">
        <v>300</v>
      </c>
      <c r="F168" s="101">
        <v>300</v>
      </c>
      <c r="G168" s="101"/>
      <c r="H168" s="101"/>
      <c r="I168" s="101"/>
      <c r="J168" s="101"/>
      <c r="K168" s="101"/>
      <c r="L168" s="101"/>
    </row>
    <row r="169" spans="1:12" s="31" customFormat="1" ht="47.25" hidden="1">
      <c r="A169" s="101"/>
      <c r="B169" s="101"/>
      <c r="C169" s="101">
        <v>4370</v>
      </c>
      <c r="D169" s="101" t="s">
        <v>406</v>
      </c>
      <c r="E169" s="103">
        <v>2270</v>
      </c>
      <c r="F169" s="103">
        <v>2270</v>
      </c>
      <c r="G169" s="101"/>
      <c r="H169" s="101"/>
      <c r="I169" s="101"/>
      <c r="J169" s="101"/>
      <c r="K169" s="101"/>
      <c r="L169" s="101"/>
    </row>
    <row r="170" spans="1:12" s="31" customFormat="1" ht="18.75" customHeight="1" hidden="1">
      <c r="A170" s="98"/>
      <c r="B170" s="98"/>
      <c r="C170" s="98">
        <v>4410</v>
      </c>
      <c r="D170" s="98" t="s">
        <v>349</v>
      </c>
      <c r="E170" s="98">
        <v>150</v>
      </c>
      <c r="F170" s="98">
        <v>150</v>
      </c>
      <c r="G170" s="98"/>
      <c r="H170" s="98"/>
      <c r="I170" s="98"/>
      <c r="J170" s="98"/>
      <c r="K170" s="98"/>
      <c r="L170" s="98"/>
    </row>
    <row r="171" spans="1:12" s="31" customFormat="1" ht="18" customHeight="1" hidden="1">
      <c r="A171" s="105"/>
      <c r="B171" s="105"/>
      <c r="C171" s="105">
        <v>4430</v>
      </c>
      <c r="D171" s="105" t="s">
        <v>351</v>
      </c>
      <c r="E171" s="105">
        <v>200</v>
      </c>
      <c r="F171" s="105">
        <v>200</v>
      </c>
      <c r="G171" s="105"/>
      <c r="H171" s="105"/>
      <c r="I171" s="105"/>
      <c r="J171" s="105"/>
      <c r="K171" s="105"/>
      <c r="L171" s="105"/>
    </row>
    <row r="172" spans="1:12" s="31" customFormat="1" ht="19.5" customHeight="1" hidden="1">
      <c r="A172" s="101"/>
      <c r="B172" s="101"/>
      <c r="C172" s="101">
        <v>4700</v>
      </c>
      <c r="D172" s="101" t="s">
        <v>376</v>
      </c>
      <c r="E172" s="101">
        <v>300</v>
      </c>
      <c r="F172" s="101">
        <v>300</v>
      </c>
      <c r="G172" s="101"/>
      <c r="H172" s="101"/>
      <c r="I172" s="101"/>
      <c r="J172" s="101"/>
      <c r="K172" s="101"/>
      <c r="L172" s="101"/>
    </row>
    <row r="173" spans="1:12" s="31" customFormat="1" ht="31.5" hidden="1">
      <c r="A173" s="101"/>
      <c r="B173" s="101"/>
      <c r="C173" s="101">
        <v>4740</v>
      </c>
      <c r="D173" s="101" t="s">
        <v>377</v>
      </c>
      <c r="E173" s="101">
        <v>850</v>
      </c>
      <c r="F173" s="101">
        <v>850</v>
      </c>
      <c r="G173" s="101"/>
      <c r="H173" s="101"/>
      <c r="I173" s="101"/>
      <c r="J173" s="101"/>
      <c r="K173" s="101"/>
      <c r="L173" s="101"/>
    </row>
    <row r="174" spans="1:12" s="31" customFormat="1" ht="31.5" hidden="1">
      <c r="A174" s="101"/>
      <c r="B174" s="101"/>
      <c r="C174" s="101">
        <v>4750</v>
      </c>
      <c r="D174" s="101" t="s">
        <v>407</v>
      </c>
      <c r="E174" s="101">
        <v>300</v>
      </c>
      <c r="F174" s="101">
        <v>300</v>
      </c>
      <c r="G174" s="101"/>
      <c r="H174" s="101"/>
      <c r="I174" s="101"/>
      <c r="J174" s="101"/>
      <c r="K174" s="101"/>
      <c r="L174" s="101"/>
    </row>
    <row r="175" spans="1:12" s="31" customFormat="1" ht="31.5" hidden="1">
      <c r="A175" s="98"/>
      <c r="B175" s="98"/>
      <c r="C175" s="98">
        <v>4440</v>
      </c>
      <c r="D175" s="98" t="s">
        <v>346</v>
      </c>
      <c r="E175" s="102">
        <v>14465</v>
      </c>
      <c r="F175" s="102">
        <v>14465</v>
      </c>
      <c r="G175" s="98"/>
      <c r="H175" s="98"/>
      <c r="I175" s="98"/>
      <c r="J175" s="98"/>
      <c r="K175" s="98"/>
      <c r="L175" s="98"/>
    </row>
    <row r="176" spans="1:12" s="31" customFormat="1" ht="26.25" customHeight="1">
      <c r="A176" s="105"/>
      <c r="B176" s="105">
        <v>80104</v>
      </c>
      <c r="C176" s="105"/>
      <c r="D176" s="105" t="s">
        <v>273</v>
      </c>
      <c r="E176" s="108">
        <v>3961834</v>
      </c>
      <c r="F176" s="108">
        <v>3961834</v>
      </c>
      <c r="G176" s="108">
        <f>SUM(G177:G197)</f>
        <v>2864986</v>
      </c>
      <c r="H176" s="108">
        <f>SUM(H177:H197)</f>
        <v>566118</v>
      </c>
      <c r="I176" s="105">
        <f>SUM(I177:I194)</f>
        <v>0</v>
      </c>
      <c r="J176" s="105">
        <f>SUM(J177:J194)</f>
        <v>0</v>
      </c>
      <c r="K176" s="105">
        <f>SUM(K177:K194)</f>
        <v>0</v>
      </c>
      <c r="L176" s="105">
        <f>SUM(L177:L194)</f>
        <v>0</v>
      </c>
    </row>
    <row r="177" spans="1:12" s="31" customFormat="1" ht="31.5" hidden="1">
      <c r="A177" s="101"/>
      <c r="B177" s="101"/>
      <c r="C177" s="101">
        <v>3020</v>
      </c>
      <c r="D177" s="101" t="s">
        <v>353</v>
      </c>
      <c r="E177" s="103">
        <v>48600</v>
      </c>
      <c r="F177" s="103">
        <v>48600</v>
      </c>
      <c r="G177" s="101"/>
      <c r="H177" s="101"/>
      <c r="I177" s="101"/>
      <c r="J177" s="101"/>
      <c r="K177" s="101"/>
      <c r="L177" s="101"/>
    </row>
    <row r="178" spans="1:12" s="31" customFormat="1" ht="31.5" hidden="1">
      <c r="A178" s="101"/>
      <c r="B178" s="101"/>
      <c r="C178" s="101">
        <v>4010</v>
      </c>
      <c r="D178" s="101" t="s">
        <v>344</v>
      </c>
      <c r="E178" s="103">
        <v>2649101</v>
      </c>
      <c r="F178" s="103">
        <v>2649101</v>
      </c>
      <c r="G178" s="103">
        <v>2649101</v>
      </c>
      <c r="H178" s="101"/>
      <c r="I178" s="101"/>
      <c r="J178" s="101"/>
      <c r="K178" s="101"/>
      <c r="L178" s="101"/>
    </row>
    <row r="179" spans="1:12" s="31" customFormat="1" ht="15.75" hidden="1">
      <c r="A179" s="101"/>
      <c r="B179" s="101"/>
      <c r="C179" s="101">
        <v>4040</v>
      </c>
      <c r="D179" s="101" t="s">
        <v>345</v>
      </c>
      <c r="E179" s="103">
        <v>210575</v>
      </c>
      <c r="F179" s="103">
        <v>210575</v>
      </c>
      <c r="G179" s="103">
        <v>210575</v>
      </c>
      <c r="H179" s="101"/>
      <c r="I179" s="101"/>
      <c r="J179" s="101"/>
      <c r="K179" s="101"/>
      <c r="L179" s="101"/>
    </row>
    <row r="180" spans="1:12" s="31" customFormat="1" ht="15.75" hidden="1">
      <c r="A180" s="101"/>
      <c r="B180" s="101"/>
      <c r="C180" s="101">
        <v>4110</v>
      </c>
      <c r="D180" s="101" t="s">
        <v>338</v>
      </c>
      <c r="E180" s="103">
        <v>495814</v>
      </c>
      <c r="F180" s="103">
        <v>495814</v>
      </c>
      <c r="G180" s="101"/>
      <c r="H180" s="103">
        <v>495814</v>
      </c>
      <c r="I180" s="101"/>
      <c r="J180" s="101"/>
      <c r="K180" s="101"/>
      <c r="L180" s="101"/>
    </row>
    <row r="181" spans="1:12" s="31" customFormat="1" ht="18.75" customHeight="1" hidden="1">
      <c r="A181" s="101"/>
      <c r="B181" s="101"/>
      <c r="C181" s="101">
        <v>4120</v>
      </c>
      <c r="D181" s="101" t="s">
        <v>339</v>
      </c>
      <c r="E181" s="103">
        <v>70304</v>
      </c>
      <c r="F181" s="103">
        <v>70304</v>
      </c>
      <c r="G181" s="101"/>
      <c r="H181" s="103">
        <v>70304</v>
      </c>
      <c r="I181" s="101"/>
      <c r="J181" s="101"/>
      <c r="K181" s="101"/>
      <c r="L181" s="101"/>
    </row>
    <row r="182" spans="1:12" s="31" customFormat="1" ht="15.75" customHeight="1" hidden="1">
      <c r="A182" s="101"/>
      <c r="B182" s="101"/>
      <c r="C182" s="101">
        <v>4140</v>
      </c>
      <c r="D182" s="101" t="s">
        <v>348</v>
      </c>
      <c r="E182" s="103">
        <v>7000</v>
      </c>
      <c r="F182" s="103">
        <v>7000</v>
      </c>
      <c r="G182" s="101"/>
      <c r="H182" s="101"/>
      <c r="I182" s="101"/>
      <c r="J182" s="101"/>
      <c r="K182" s="101"/>
      <c r="L182" s="101"/>
    </row>
    <row r="183" spans="1:12" s="31" customFormat="1" ht="17.25" customHeight="1" hidden="1">
      <c r="A183" s="101"/>
      <c r="B183" s="101"/>
      <c r="C183" s="101">
        <v>4170</v>
      </c>
      <c r="D183" s="101" t="s">
        <v>340</v>
      </c>
      <c r="E183" s="103">
        <v>5310</v>
      </c>
      <c r="F183" s="103">
        <v>5310</v>
      </c>
      <c r="G183" s="103">
        <v>5310</v>
      </c>
      <c r="H183" s="101"/>
      <c r="I183" s="101"/>
      <c r="J183" s="101"/>
      <c r="K183" s="101"/>
      <c r="L183" s="101"/>
    </row>
    <row r="184" spans="1:12" s="31" customFormat="1" ht="15.75" hidden="1">
      <c r="A184" s="101"/>
      <c r="B184" s="101"/>
      <c r="C184" s="101">
        <v>4210</v>
      </c>
      <c r="D184" s="101" t="s">
        <v>334</v>
      </c>
      <c r="E184" s="103">
        <v>84000</v>
      </c>
      <c r="F184" s="103">
        <v>84000</v>
      </c>
      <c r="G184" s="101"/>
      <c r="H184" s="101"/>
      <c r="I184" s="101"/>
      <c r="J184" s="101"/>
      <c r="K184" s="101"/>
      <c r="L184" s="101"/>
    </row>
    <row r="185" spans="1:12" s="31" customFormat="1" ht="18.75" customHeight="1" hidden="1">
      <c r="A185" s="101"/>
      <c r="B185" s="101"/>
      <c r="C185" s="101">
        <v>4240</v>
      </c>
      <c r="D185" s="101" t="s">
        <v>357</v>
      </c>
      <c r="E185" s="103">
        <v>8000</v>
      </c>
      <c r="F185" s="103">
        <v>8000</v>
      </c>
      <c r="G185" s="101"/>
      <c r="H185" s="101"/>
      <c r="I185" s="101"/>
      <c r="J185" s="101"/>
      <c r="K185" s="101"/>
      <c r="L185" s="101"/>
    </row>
    <row r="186" spans="1:12" s="31" customFormat="1" ht="18" customHeight="1" hidden="1">
      <c r="A186" s="101"/>
      <c r="B186" s="101"/>
      <c r="C186" s="101">
        <v>4260</v>
      </c>
      <c r="D186" s="101" t="s">
        <v>341</v>
      </c>
      <c r="E186" s="103">
        <v>141500</v>
      </c>
      <c r="F186" s="103">
        <v>141500</v>
      </c>
      <c r="G186" s="101"/>
      <c r="H186" s="101"/>
      <c r="I186" s="101"/>
      <c r="J186" s="101"/>
      <c r="K186" s="101"/>
      <c r="L186" s="101"/>
    </row>
    <row r="187" spans="1:12" s="31" customFormat="1" ht="19.5" customHeight="1" hidden="1">
      <c r="A187" s="98"/>
      <c r="B187" s="98"/>
      <c r="C187" s="98">
        <v>4270</v>
      </c>
      <c r="D187" s="98" t="s">
        <v>335</v>
      </c>
      <c r="E187" s="102">
        <v>20000</v>
      </c>
      <c r="F187" s="102">
        <v>20000</v>
      </c>
      <c r="G187" s="98"/>
      <c r="H187" s="98"/>
      <c r="I187" s="98"/>
      <c r="J187" s="98"/>
      <c r="K187" s="98"/>
      <c r="L187" s="98"/>
    </row>
    <row r="188" spans="1:12" s="31" customFormat="1" ht="16.5" customHeight="1" hidden="1">
      <c r="A188" s="105"/>
      <c r="B188" s="105"/>
      <c r="C188" s="105">
        <v>4280</v>
      </c>
      <c r="D188" s="105" t="s">
        <v>372</v>
      </c>
      <c r="E188" s="108">
        <v>5360</v>
      </c>
      <c r="F188" s="108">
        <v>5360</v>
      </c>
      <c r="G188" s="105"/>
      <c r="H188" s="105"/>
      <c r="I188" s="105"/>
      <c r="J188" s="105"/>
      <c r="K188" s="105"/>
      <c r="L188" s="105"/>
    </row>
    <row r="189" spans="1:12" s="31" customFormat="1" ht="20.25" customHeight="1" hidden="1">
      <c r="A189" s="101"/>
      <c r="B189" s="101"/>
      <c r="C189" s="101">
        <v>4300</v>
      </c>
      <c r="D189" s="101" t="s">
        <v>336</v>
      </c>
      <c r="E189" s="103">
        <v>33653</v>
      </c>
      <c r="F189" s="103">
        <v>33653</v>
      </c>
      <c r="G189" s="101"/>
      <c r="H189" s="101"/>
      <c r="I189" s="101"/>
      <c r="J189" s="101"/>
      <c r="K189" s="101"/>
      <c r="L189" s="101"/>
    </row>
    <row r="190" spans="1:12" s="31" customFormat="1" ht="31.5" hidden="1">
      <c r="A190" s="101"/>
      <c r="B190" s="101"/>
      <c r="C190" s="101">
        <v>4350</v>
      </c>
      <c r="D190" s="101" t="s">
        <v>403</v>
      </c>
      <c r="E190" s="103">
        <v>4760</v>
      </c>
      <c r="F190" s="103">
        <v>4760</v>
      </c>
      <c r="G190" s="101"/>
      <c r="H190" s="101"/>
      <c r="I190" s="101"/>
      <c r="J190" s="101"/>
      <c r="K190" s="101"/>
      <c r="L190" s="101"/>
    </row>
    <row r="191" spans="1:12" s="31" customFormat="1" ht="47.25" hidden="1">
      <c r="A191" s="101"/>
      <c r="B191" s="101"/>
      <c r="C191" s="101">
        <v>4370</v>
      </c>
      <c r="D191" s="101" t="s">
        <v>401</v>
      </c>
      <c r="E191" s="103">
        <v>10000</v>
      </c>
      <c r="F191" s="103">
        <v>10000</v>
      </c>
      <c r="G191" s="101"/>
      <c r="H191" s="101"/>
      <c r="I191" s="101"/>
      <c r="J191" s="101"/>
      <c r="K191" s="101"/>
      <c r="L191" s="101"/>
    </row>
    <row r="192" spans="1:12" s="31" customFormat="1" ht="17.25" customHeight="1" hidden="1">
      <c r="A192" s="101"/>
      <c r="B192" s="101"/>
      <c r="C192" s="101">
        <v>4410</v>
      </c>
      <c r="D192" s="101" t="s">
        <v>349</v>
      </c>
      <c r="E192" s="103">
        <v>2600</v>
      </c>
      <c r="F192" s="103">
        <v>2600</v>
      </c>
      <c r="G192" s="101"/>
      <c r="H192" s="101"/>
      <c r="I192" s="101"/>
      <c r="J192" s="101"/>
      <c r="K192" s="101"/>
      <c r="L192" s="101"/>
    </row>
    <row r="193" spans="1:12" s="31" customFormat="1" ht="17.25" customHeight="1" hidden="1">
      <c r="A193" s="101"/>
      <c r="B193" s="101"/>
      <c r="C193" s="101">
        <v>4430</v>
      </c>
      <c r="D193" s="101" t="s">
        <v>351</v>
      </c>
      <c r="E193" s="103">
        <v>2360</v>
      </c>
      <c r="F193" s="103">
        <v>2360</v>
      </c>
      <c r="G193" s="101"/>
      <c r="H193" s="101"/>
      <c r="I193" s="101"/>
      <c r="J193" s="101"/>
      <c r="K193" s="101"/>
      <c r="L193" s="101"/>
    </row>
    <row r="194" spans="1:12" s="31" customFormat="1" ht="31.5" hidden="1">
      <c r="A194" s="101"/>
      <c r="B194" s="101"/>
      <c r="C194" s="101">
        <v>4440</v>
      </c>
      <c r="D194" s="101" t="s">
        <v>346</v>
      </c>
      <c r="E194" s="103">
        <v>173170</v>
      </c>
      <c r="F194" s="103">
        <v>173170</v>
      </c>
      <c r="G194" s="101"/>
      <c r="H194" s="101"/>
      <c r="I194" s="101"/>
      <c r="J194" s="101"/>
      <c r="K194" s="101"/>
      <c r="L194" s="101"/>
    </row>
    <row r="195" spans="1:12" s="31" customFormat="1" ht="17.25" customHeight="1" hidden="1">
      <c r="A195" s="101"/>
      <c r="B195" s="101"/>
      <c r="C195" s="101">
        <v>4700</v>
      </c>
      <c r="D195" s="101" t="s">
        <v>376</v>
      </c>
      <c r="E195" s="103">
        <v>4600</v>
      </c>
      <c r="F195" s="103">
        <v>4600</v>
      </c>
      <c r="G195" s="101"/>
      <c r="H195" s="101"/>
      <c r="I195" s="101"/>
      <c r="J195" s="101"/>
      <c r="K195" s="101"/>
      <c r="L195" s="101"/>
    </row>
    <row r="196" spans="1:12" s="31" customFormat="1" ht="47.25" hidden="1">
      <c r="A196" s="101"/>
      <c r="B196" s="101"/>
      <c r="C196" s="101">
        <v>4740</v>
      </c>
      <c r="D196" s="101" t="s">
        <v>404</v>
      </c>
      <c r="E196" s="103">
        <v>3900</v>
      </c>
      <c r="F196" s="103">
        <v>3900</v>
      </c>
      <c r="G196" s="101"/>
      <c r="H196" s="101"/>
      <c r="I196" s="101"/>
      <c r="J196" s="101"/>
      <c r="K196" s="101"/>
      <c r="L196" s="101"/>
    </row>
    <row r="197" spans="1:12" s="31" customFormat="1" ht="46.5" customHeight="1" hidden="1">
      <c r="A197" s="98"/>
      <c r="B197" s="98"/>
      <c r="C197" s="98">
        <v>4750</v>
      </c>
      <c r="D197" s="98" t="s">
        <v>407</v>
      </c>
      <c r="E197" s="102">
        <v>8000</v>
      </c>
      <c r="F197" s="102">
        <v>8000</v>
      </c>
      <c r="G197" s="98"/>
      <c r="H197" s="98"/>
      <c r="I197" s="98"/>
      <c r="J197" s="98"/>
      <c r="K197" s="98"/>
      <c r="L197" s="98"/>
    </row>
    <row r="198" spans="1:12" s="31" customFormat="1" ht="21" customHeight="1">
      <c r="A198" s="105"/>
      <c r="B198" s="105">
        <v>80110</v>
      </c>
      <c r="C198" s="105"/>
      <c r="D198" s="105" t="s">
        <v>274</v>
      </c>
      <c r="E198" s="108">
        <v>4424182</v>
      </c>
      <c r="F198" s="108">
        <v>4424182</v>
      </c>
      <c r="G198" s="108">
        <v>3250213</v>
      </c>
      <c r="H198" s="108">
        <v>641700</v>
      </c>
      <c r="I198" s="108">
        <f>SUM(I199:I219)</f>
        <v>0</v>
      </c>
      <c r="J198" s="108">
        <f>SUM(J199:J219)</f>
        <v>0</v>
      </c>
      <c r="K198" s="108">
        <f>SUM(K199:K219)</f>
        <v>0</v>
      </c>
      <c r="L198" s="108">
        <f>SUM(L199:L219)</f>
        <v>0</v>
      </c>
    </row>
    <row r="199" spans="1:12" s="31" customFormat="1" ht="31.5" hidden="1">
      <c r="A199" s="101"/>
      <c r="B199" s="101"/>
      <c r="C199" s="101">
        <v>3020</v>
      </c>
      <c r="D199" s="101" t="s">
        <v>353</v>
      </c>
      <c r="E199" s="103">
        <v>9300</v>
      </c>
      <c r="F199" s="103">
        <v>9300</v>
      </c>
      <c r="G199" s="101"/>
      <c r="H199" s="101"/>
      <c r="I199" s="101"/>
      <c r="J199" s="101"/>
      <c r="K199" s="101"/>
      <c r="L199" s="101"/>
    </row>
    <row r="200" spans="1:12" s="31" customFormat="1" ht="31.5" hidden="1">
      <c r="A200" s="101"/>
      <c r="B200" s="101"/>
      <c r="C200" s="101">
        <v>4010</v>
      </c>
      <c r="D200" s="101" t="s">
        <v>344</v>
      </c>
      <c r="E200" s="103">
        <v>2980792</v>
      </c>
      <c r="F200" s="103">
        <v>2980792</v>
      </c>
      <c r="G200" s="103">
        <v>2980792</v>
      </c>
      <c r="H200" s="101"/>
      <c r="I200" s="101"/>
      <c r="J200" s="101"/>
      <c r="K200" s="101"/>
      <c r="L200" s="101"/>
    </row>
    <row r="201" spans="1:12" s="31" customFormat="1" ht="15.75" hidden="1">
      <c r="A201" s="98"/>
      <c r="B201" s="98"/>
      <c r="C201" s="98">
        <v>4040</v>
      </c>
      <c r="D201" s="98" t="s">
        <v>345</v>
      </c>
      <c r="E201" s="102">
        <v>231478</v>
      </c>
      <c r="F201" s="102">
        <v>231478</v>
      </c>
      <c r="G201" s="102">
        <v>231478</v>
      </c>
      <c r="H201" s="98"/>
      <c r="I201" s="98"/>
      <c r="J201" s="98"/>
      <c r="K201" s="98"/>
      <c r="L201" s="98"/>
    </row>
    <row r="202" spans="1:12" s="31" customFormat="1" ht="30" customHeight="1" hidden="1">
      <c r="A202" s="105"/>
      <c r="B202" s="105"/>
      <c r="C202" s="105">
        <v>4110</v>
      </c>
      <c r="D202" s="105" t="s">
        <v>338</v>
      </c>
      <c r="E202" s="108">
        <v>555618</v>
      </c>
      <c r="F202" s="108">
        <v>555618</v>
      </c>
      <c r="G202" s="105"/>
      <c r="H202" s="108">
        <v>555618</v>
      </c>
      <c r="I202" s="105"/>
      <c r="J202" s="105"/>
      <c r="K202" s="105"/>
      <c r="L202" s="105"/>
    </row>
    <row r="203" spans="1:12" s="31" customFormat="1" ht="18" customHeight="1" hidden="1">
      <c r="A203" s="101"/>
      <c r="B203" s="101"/>
      <c r="C203" s="101">
        <v>4120</v>
      </c>
      <c r="D203" s="101" t="s">
        <v>339</v>
      </c>
      <c r="E203" s="103">
        <v>78369</v>
      </c>
      <c r="F203" s="103">
        <v>78369</v>
      </c>
      <c r="G203" s="101"/>
      <c r="H203" s="103">
        <v>78369</v>
      </c>
      <c r="I203" s="101"/>
      <c r="J203" s="101"/>
      <c r="K203" s="101"/>
      <c r="L203" s="101"/>
    </row>
    <row r="204" spans="1:12" s="31" customFormat="1" ht="47.25" hidden="1">
      <c r="A204" s="101"/>
      <c r="B204" s="101"/>
      <c r="C204" s="101">
        <v>4140</v>
      </c>
      <c r="D204" s="101" t="s">
        <v>378</v>
      </c>
      <c r="E204" s="103">
        <v>5808</v>
      </c>
      <c r="F204" s="103">
        <v>5808</v>
      </c>
      <c r="G204" s="101"/>
      <c r="H204" s="103"/>
      <c r="I204" s="101"/>
      <c r="J204" s="101"/>
      <c r="K204" s="101"/>
      <c r="L204" s="101"/>
    </row>
    <row r="205" spans="1:12" s="31" customFormat="1" ht="17.25" customHeight="1" hidden="1">
      <c r="A205" s="101"/>
      <c r="B205" s="101"/>
      <c r="C205" s="101">
        <v>4210</v>
      </c>
      <c r="D205" s="101" t="s">
        <v>379</v>
      </c>
      <c r="E205" s="103">
        <v>84192</v>
      </c>
      <c r="F205" s="103">
        <v>84192</v>
      </c>
      <c r="G205" s="103"/>
      <c r="H205" s="103"/>
      <c r="I205" s="101"/>
      <c r="J205" s="101"/>
      <c r="K205" s="101"/>
      <c r="L205" s="101"/>
    </row>
    <row r="206" spans="1:12" s="31" customFormat="1" ht="18.75" customHeight="1" hidden="1">
      <c r="A206" s="101"/>
      <c r="B206" s="101"/>
      <c r="C206" s="101">
        <v>4240</v>
      </c>
      <c r="D206" s="101" t="s">
        <v>357</v>
      </c>
      <c r="E206" s="103">
        <v>8000</v>
      </c>
      <c r="F206" s="103">
        <v>8000</v>
      </c>
      <c r="G206" s="101"/>
      <c r="H206" s="101"/>
      <c r="I206" s="101"/>
      <c r="J206" s="101"/>
      <c r="K206" s="101"/>
      <c r="L206" s="101"/>
    </row>
    <row r="207" spans="1:12" s="31" customFormat="1" ht="17.25" customHeight="1" hidden="1">
      <c r="A207" s="101"/>
      <c r="B207" s="101"/>
      <c r="C207" s="101">
        <v>4260</v>
      </c>
      <c r="D207" s="101" t="s">
        <v>341</v>
      </c>
      <c r="E207" s="103">
        <v>156932</v>
      </c>
      <c r="F207" s="103">
        <v>156932</v>
      </c>
      <c r="G207" s="101"/>
      <c r="H207" s="101"/>
      <c r="I207" s="101"/>
      <c r="J207" s="101"/>
      <c r="K207" s="101"/>
      <c r="L207" s="101"/>
    </row>
    <row r="208" spans="1:12" s="31" customFormat="1" ht="16.5" customHeight="1" hidden="1">
      <c r="A208" s="101"/>
      <c r="B208" s="101"/>
      <c r="C208" s="101">
        <v>4270</v>
      </c>
      <c r="D208" s="101" t="s">
        <v>335</v>
      </c>
      <c r="E208" s="103">
        <v>20000</v>
      </c>
      <c r="F208" s="103">
        <v>20000</v>
      </c>
      <c r="G208" s="101"/>
      <c r="H208" s="101"/>
      <c r="I208" s="101"/>
      <c r="J208" s="101"/>
      <c r="K208" s="101"/>
      <c r="L208" s="101"/>
    </row>
    <row r="209" spans="1:12" s="31" customFormat="1" ht="21" customHeight="1" hidden="1">
      <c r="A209" s="101"/>
      <c r="B209" s="101"/>
      <c r="C209" s="101">
        <v>4280</v>
      </c>
      <c r="D209" s="101" t="s">
        <v>372</v>
      </c>
      <c r="E209" s="103">
        <v>2050</v>
      </c>
      <c r="F209" s="103">
        <v>2050</v>
      </c>
      <c r="G209" s="101"/>
      <c r="H209" s="101"/>
      <c r="I209" s="101"/>
      <c r="J209" s="101"/>
      <c r="K209" s="101"/>
      <c r="L209" s="101"/>
    </row>
    <row r="210" spans="1:12" s="31" customFormat="1" ht="21" customHeight="1" hidden="1">
      <c r="A210" s="101"/>
      <c r="B210" s="101"/>
      <c r="C210" s="101">
        <v>4300</v>
      </c>
      <c r="D210" s="101" t="s">
        <v>336</v>
      </c>
      <c r="E210" s="103">
        <v>29960</v>
      </c>
      <c r="F210" s="103">
        <v>29960</v>
      </c>
      <c r="G210" s="101"/>
      <c r="H210" s="101"/>
      <c r="I210" s="101"/>
      <c r="J210" s="101"/>
      <c r="K210" s="101"/>
      <c r="L210" s="101"/>
    </row>
    <row r="211" spans="1:12" s="31" customFormat="1" ht="31.5" hidden="1">
      <c r="A211" s="101"/>
      <c r="B211" s="101"/>
      <c r="C211" s="101">
        <v>4350</v>
      </c>
      <c r="D211" s="101" t="s">
        <v>403</v>
      </c>
      <c r="E211" s="103">
        <v>3708</v>
      </c>
      <c r="F211" s="103">
        <v>3708</v>
      </c>
      <c r="G211" s="101"/>
      <c r="H211" s="101"/>
      <c r="I211" s="101"/>
      <c r="J211" s="101"/>
      <c r="K211" s="101"/>
      <c r="L211" s="101"/>
    </row>
    <row r="212" spans="1:12" s="31" customFormat="1" ht="47.25" hidden="1">
      <c r="A212" s="101"/>
      <c r="B212" s="101"/>
      <c r="C212" s="101">
        <v>4370</v>
      </c>
      <c r="D212" s="101" t="s">
        <v>401</v>
      </c>
      <c r="E212" s="103">
        <v>10000</v>
      </c>
      <c r="F212" s="103">
        <v>10000</v>
      </c>
      <c r="G212" s="101"/>
      <c r="H212" s="101"/>
      <c r="I212" s="101"/>
      <c r="J212" s="101"/>
      <c r="K212" s="101"/>
      <c r="L212" s="101"/>
    </row>
    <row r="213" spans="1:12" s="31" customFormat="1" ht="20.25" customHeight="1" hidden="1">
      <c r="A213" s="101"/>
      <c r="B213" s="101"/>
      <c r="C213" s="101">
        <v>4410</v>
      </c>
      <c r="D213" s="101" t="s">
        <v>349</v>
      </c>
      <c r="E213" s="103">
        <v>3000</v>
      </c>
      <c r="F213" s="103">
        <v>3000</v>
      </c>
      <c r="G213" s="101"/>
      <c r="H213" s="101"/>
      <c r="I213" s="101"/>
      <c r="J213" s="101"/>
      <c r="K213" s="101"/>
      <c r="L213" s="101"/>
    </row>
    <row r="214" spans="1:12" s="31" customFormat="1" ht="21" customHeight="1" hidden="1">
      <c r="A214" s="101"/>
      <c r="B214" s="101"/>
      <c r="C214" s="101">
        <v>4420</v>
      </c>
      <c r="D214" s="101" t="s">
        <v>350</v>
      </c>
      <c r="E214" s="103">
        <v>550</v>
      </c>
      <c r="F214" s="103">
        <v>550</v>
      </c>
      <c r="G214" s="101"/>
      <c r="H214" s="101"/>
      <c r="I214" s="101"/>
      <c r="J214" s="101"/>
      <c r="K214" s="101"/>
      <c r="L214" s="101"/>
    </row>
    <row r="215" spans="1:12" s="31" customFormat="1" ht="19.5" customHeight="1" hidden="1">
      <c r="A215" s="101"/>
      <c r="B215" s="101"/>
      <c r="C215" s="101">
        <v>4430</v>
      </c>
      <c r="D215" s="101" t="s">
        <v>351</v>
      </c>
      <c r="E215" s="103">
        <v>1700</v>
      </c>
      <c r="F215" s="103">
        <v>1700</v>
      </c>
      <c r="G215" s="101"/>
      <c r="H215" s="101"/>
      <c r="I215" s="101"/>
      <c r="J215" s="101"/>
      <c r="K215" s="101"/>
      <c r="L215" s="101"/>
    </row>
    <row r="216" spans="1:12" s="31" customFormat="1" ht="31.5" hidden="1">
      <c r="A216" s="101"/>
      <c r="B216" s="101"/>
      <c r="C216" s="101">
        <v>4440</v>
      </c>
      <c r="D216" s="101" t="s">
        <v>346</v>
      </c>
      <c r="E216" s="103">
        <v>179259</v>
      </c>
      <c r="F216" s="103">
        <v>179259</v>
      </c>
      <c r="G216" s="101"/>
      <c r="H216" s="101"/>
      <c r="I216" s="101"/>
      <c r="J216" s="101"/>
      <c r="K216" s="101"/>
      <c r="L216" s="101"/>
    </row>
    <row r="217" spans="1:12" s="31" customFormat="1" ht="20.25" customHeight="1" hidden="1">
      <c r="A217" s="98"/>
      <c r="B217" s="98"/>
      <c r="C217" s="98">
        <v>4700</v>
      </c>
      <c r="D217" s="98" t="s">
        <v>376</v>
      </c>
      <c r="E217" s="102">
        <v>6100</v>
      </c>
      <c r="F217" s="102">
        <v>6100</v>
      </c>
      <c r="G217" s="98"/>
      <c r="H217" s="98"/>
      <c r="I217" s="98"/>
      <c r="J217" s="98"/>
      <c r="K217" s="98"/>
      <c r="L217" s="98"/>
    </row>
    <row r="218" spans="1:12" s="31" customFormat="1" ht="47.25" hidden="1">
      <c r="A218" s="105"/>
      <c r="B218" s="105"/>
      <c r="C218" s="105">
        <v>4740</v>
      </c>
      <c r="D218" s="105" t="s">
        <v>408</v>
      </c>
      <c r="E218" s="108">
        <v>3000</v>
      </c>
      <c r="F218" s="108">
        <v>3000</v>
      </c>
      <c r="G218" s="105"/>
      <c r="H218" s="105"/>
      <c r="I218" s="105"/>
      <c r="J218" s="105"/>
      <c r="K218" s="105"/>
      <c r="L218" s="105"/>
    </row>
    <row r="219" spans="1:12" s="31" customFormat="1" ht="47.25" customHeight="1" hidden="1">
      <c r="A219" s="101"/>
      <c r="B219" s="101"/>
      <c r="C219" s="101">
        <v>4750</v>
      </c>
      <c r="D219" s="101" t="s">
        <v>407</v>
      </c>
      <c r="E219" s="103">
        <v>5000</v>
      </c>
      <c r="F219" s="103">
        <v>5000</v>
      </c>
      <c r="G219" s="101"/>
      <c r="H219" s="101"/>
      <c r="I219" s="101"/>
      <c r="J219" s="101"/>
      <c r="K219" s="101"/>
      <c r="L219" s="101"/>
    </row>
    <row r="220" spans="1:12" s="31" customFormat="1" ht="18.75" customHeight="1">
      <c r="A220" s="101"/>
      <c r="B220" s="101">
        <v>80113</v>
      </c>
      <c r="C220" s="101"/>
      <c r="D220" s="101" t="s">
        <v>312</v>
      </c>
      <c r="E220" s="103">
        <f>SUM(E221)</f>
        <v>390000</v>
      </c>
      <c r="F220" s="101">
        <f aca="true" t="shared" si="26" ref="F220:L220">SUM(F221)</f>
        <v>390000</v>
      </c>
      <c r="G220" s="101">
        <f t="shared" si="26"/>
        <v>0</v>
      </c>
      <c r="H220" s="101">
        <f t="shared" si="26"/>
        <v>0</v>
      </c>
      <c r="I220" s="101">
        <f t="shared" si="26"/>
        <v>0</v>
      </c>
      <c r="J220" s="101">
        <f t="shared" si="26"/>
        <v>0</v>
      </c>
      <c r="K220" s="101">
        <f t="shared" si="26"/>
        <v>0</v>
      </c>
      <c r="L220" s="101">
        <f t="shared" si="26"/>
        <v>0</v>
      </c>
    </row>
    <row r="221" spans="1:12" s="31" customFormat="1" ht="20.25" customHeight="1" hidden="1">
      <c r="A221" s="101"/>
      <c r="B221" s="101"/>
      <c r="C221" s="101">
        <v>4300</v>
      </c>
      <c r="D221" s="101" t="s">
        <v>336</v>
      </c>
      <c r="E221" s="103">
        <v>390000</v>
      </c>
      <c r="F221" s="103">
        <v>390000</v>
      </c>
      <c r="G221" s="101"/>
      <c r="H221" s="101"/>
      <c r="I221" s="101"/>
      <c r="J221" s="101"/>
      <c r="K221" s="101"/>
      <c r="L221" s="101"/>
    </row>
    <row r="222" spans="1:12" s="31" customFormat="1" ht="31.5">
      <c r="A222" s="101"/>
      <c r="B222" s="101">
        <v>80146</v>
      </c>
      <c r="C222" s="101"/>
      <c r="D222" s="101" t="s">
        <v>313</v>
      </c>
      <c r="E222" s="103">
        <v>79879</v>
      </c>
      <c r="F222" s="103">
        <v>79879</v>
      </c>
      <c r="G222" s="101">
        <f aca="true" t="shared" si="27" ref="G222:L222">SUM(G223)</f>
        <v>0</v>
      </c>
      <c r="H222" s="101">
        <f t="shared" si="27"/>
        <v>0</v>
      </c>
      <c r="I222" s="101">
        <f t="shared" si="27"/>
        <v>0</v>
      </c>
      <c r="J222" s="101">
        <f t="shared" si="27"/>
        <v>0</v>
      </c>
      <c r="K222" s="101">
        <f t="shared" si="27"/>
        <v>0</v>
      </c>
      <c r="L222" s="101">
        <f t="shared" si="27"/>
        <v>0</v>
      </c>
    </row>
    <row r="223" spans="1:12" s="31" customFormat="1" ht="21.75" customHeight="1" hidden="1">
      <c r="A223" s="101"/>
      <c r="B223" s="101"/>
      <c r="C223" s="101">
        <v>4300</v>
      </c>
      <c r="D223" s="101" t="s">
        <v>336</v>
      </c>
      <c r="E223" s="103">
        <v>79879</v>
      </c>
      <c r="F223" s="103">
        <v>79879</v>
      </c>
      <c r="G223" s="101"/>
      <c r="H223" s="101"/>
      <c r="I223" s="101"/>
      <c r="J223" s="101"/>
      <c r="K223" s="101"/>
      <c r="L223" s="101"/>
    </row>
    <row r="224" spans="1:12" s="31" customFormat="1" ht="21.75" customHeight="1">
      <c r="A224" s="105"/>
      <c r="B224" s="105">
        <v>80195</v>
      </c>
      <c r="C224" s="105"/>
      <c r="D224" s="105" t="s">
        <v>174</v>
      </c>
      <c r="E224" s="108">
        <v>152400</v>
      </c>
      <c r="F224" s="108">
        <v>152400</v>
      </c>
      <c r="G224" s="105"/>
      <c r="H224" s="105"/>
      <c r="I224" s="105"/>
      <c r="J224" s="105"/>
      <c r="K224" s="105"/>
      <c r="L224" s="105"/>
    </row>
    <row r="225" spans="1:12" s="31" customFormat="1" ht="37.5" customHeight="1" hidden="1">
      <c r="A225" s="105"/>
      <c r="B225" s="105"/>
      <c r="C225" s="105">
        <v>4440</v>
      </c>
      <c r="D225" s="105" t="s">
        <v>346</v>
      </c>
      <c r="E225" s="108">
        <v>140000</v>
      </c>
      <c r="F225" s="108">
        <v>140000</v>
      </c>
      <c r="G225" s="105"/>
      <c r="H225" s="105"/>
      <c r="I225" s="105"/>
      <c r="J225" s="105"/>
      <c r="K225" s="105"/>
      <c r="L225" s="105"/>
    </row>
    <row r="226" spans="1:12" s="31" customFormat="1" ht="21" customHeight="1">
      <c r="A226" s="90">
        <v>851</v>
      </c>
      <c r="B226" s="90"/>
      <c r="C226" s="90"/>
      <c r="D226" s="90" t="s">
        <v>314</v>
      </c>
      <c r="E226" s="90">
        <f>SUM(E227)</f>
        <v>320000</v>
      </c>
      <c r="F226" s="90">
        <f aca="true" t="shared" si="28" ref="F226:L226">SUM(F227)</f>
        <v>320000</v>
      </c>
      <c r="G226" s="90">
        <f t="shared" si="28"/>
        <v>6000</v>
      </c>
      <c r="H226" s="90">
        <f t="shared" si="28"/>
        <v>0</v>
      </c>
      <c r="I226" s="90">
        <f t="shared" si="28"/>
        <v>155000</v>
      </c>
      <c r="J226" s="90">
        <f t="shared" si="28"/>
        <v>0</v>
      </c>
      <c r="K226" s="90">
        <f t="shared" si="28"/>
        <v>0</v>
      </c>
      <c r="L226" s="90">
        <f t="shared" si="28"/>
        <v>0</v>
      </c>
    </row>
    <row r="227" spans="1:12" s="31" customFormat="1" ht="21.75" customHeight="1">
      <c r="A227" s="105"/>
      <c r="B227" s="105">
        <v>85154</v>
      </c>
      <c r="C227" s="105"/>
      <c r="D227" s="105" t="s">
        <v>315</v>
      </c>
      <c r="E227" s="108">
        <v>320000</v>
      </c>
      <c r="F227" s="108">
        <v>320000</v>
      </c>
      <c r="G227" s="105">
        <f aca="true" t="shared" si="29" ref="G227:L227">SUM(G228:G233)</f>
        <v>6000</v>
      </c>
      <c r="H227" s="105">
        <f t="shared" si="29"/>
        <v>0</v>
      </c>
      <c r="I227" s="108">
        <v>155000</v>
      </c>
      <c r="J227" s="105">
        <f t="shared" si="29"/>
        <v>0</v>
      </c>
      <c r="K227" s="105">
        <f t="shared" si="29"/>
        <v>0</v>
      </c>
      <c r="L227" s="105">
        <f t="shared" si="29"/>
        <v>0</v>
      </c>
    </row>
    <row r="228" spans="1:12" s="31" customFormat="1" ht="51" customHeight="1" hidden="1">
      <c r="A228" s="101"/>
      <c r="B228" s="101"/>
      <c r="C228" s="101">
        <v>2820</v>
      </c>
      <c r="D228" s="101" t="s">
        <v>374</v>
      </c>
      <c r="E228" s="103">
        <v>135000</v>
      </c>
      <c r="F228" s="103">
        <v>135000</v>
      </c>
      <c r="G228" s="101"/>
      <c r="H228" s="101"/>
      <c r="I228" s="103">
        <v>135000</v>
      </c>
      <c r="J228" s="101"/>
      <c r="K228" s="101"/>
      <c r="L228" s="101"/>
    </row>
    <row r="229" spans="1:12" s="31" customFormat="1" ht="19.5" customHeight="1" hidden="1">
      <c r="A229" s="101"/>
      <c r="B229" s="101"/>
      <c r="C229" s="101">
        <v>4170</v>
      </c>
      <c r="D229" s="101" t="s">
        <v>340</v>
      </c>
      <c r="E229" s="103">
        <v>6000</v>
      </c>
      <c r="F229" s="103">
        <v>6000</v>
      </c>
      <c r="G229" s="103">
        <v>6000</v>
      </c>
      <c r="H229" s="101"/>
      <c r="I229" s="101"/>
      <c r="J229" s="101"/>
      <c r="K229" s="101"/>
      <c r="L229" s="101"/>
    </row>
    <row r="230" spans="1:12" s="31" customFormat="1" ht="15.75" hidden="1">
      <c r="A230" s="101"/>
      <c r="B230" s="101"/>
      <c r="C230" s="101">
        <v>4210</v>
      </c>
      <c r="D230" s="101" t="s">
        <v>334</v>
      </c>
      <c r="E230" s="103">
        <v>15800</v>
      </c>
      <c r="F230" s="103">
        <v>15800</v>
      </c>
      <c r="G230" s="101"/>
      <c r="H230" s="101"/>
      <c r="I230" s="101"/>
      <c r="J230" s="101"/>
      <c r="K230" s="101"/>
      <c r="L230" s="101"/>
    </row>
    <row r="231" spans="1:12" s="31" customFormat="1" ht="18.75" customHeight="1" hidden="1">
      <c r="A231" s="101"/>
      <c r="B231" s="101"/>
      <c r="C231" s="101">
        <v>4260</v>
      </c>
      <c r="D231" s="101" t="s">
        <v>341</v>
      </c>
      <c r="E231" s="103">
        <v>10000</v>
      </c>
      <c r="F231" s="103">
        <v>10000</v>
      </c>
      <c r="G231" s="101"/>
      <c r="H231" s="101"/>
      <c r="I231" s="101"/>
      <c r="J231" s="101"/>
      <c r="K231" s="101"/>
      <c r="L231" s="101"/>
    </row>
    <row r="232" spans="1:12" s="31" customFormat="1" ht="20.25" customHeight="1" hidden="1">
      <c r="A232" s="101"/>
      <c r="B232" s="101"/>
      <c r="C232" s="101">
        <v>4300</v>
      </c>
      <c r="D232" s="101" t="s">
        <v>336</v>
      </c>
      <c r="E232" s="103">
        <v>133000</v>
      </c>
      <c r="F232" s="103">
        <v>133000</v>
      </c>
      <c r="G232" s="101"/>
      <c r="H232" s="101"/>
      <c r="I232" s="101"/>
      <c r="J232" s="101"/>
      <c r="K232" s="101"/>
      <c r="L232" s="101"/>
    </row>
    <row r="233" spans="1:12" s="31" customFormat="1" ht="20.25" customHeight="1" hidden="1">
      <c r="A233" s="98"/>
      <c r="B233" s="98"/>
      <c r="C233" s="98">
        <v>4410</v>
      </c>
      <c r="D233" s="98" t="s">
        <v>349</v>
      </c>
      <c r="E233" s="98">
        <v>200</v>
      </c>
      <c r="F233" s="98">
        <v>200</v>
      </c>
      <c r="G233" s="98"/>
      <c r="H233" s="98"/>
      <c r="I233" s="98"/>
      <c r="J233" s="98"/>
      <c r="K233" s="98"/>
      <c r="L233" s="98"/>
    </row>
    <row r="234" spans="1:12" s="31" customFormat="1" ht="30.75" customHeight="1">
      <c r="A234" s="90">
        <v>852</v>
      </c>
      <c r="B234" s="90"/>
      <c r="C234" s="90"/>
      <c r="D234" s="90" t="s">
        <v>276</v>
      </c>
      <c r="E234" s="90">
        <f>SUM(E235+E237+E247+E249+E251+E253+E270+E272)</f>
        <v>9653350</v>
      </c>
      <c r="F234" s="90">
        <f>SUM(F235+F237+F247+F249+F251+F253+F270+F272)</f>
        <v>9653350</v>
      </c>
      <c r="G234" s="90">
        <f>SUM(G235+G237+G247+G249+G251+G253+G270+G272)</f>
        <v>575950</v>
      </c>
      <c r="H234" s="90">
        <f>SUM(H235+H237+H247+H249+H251+H253+H270+H272)</f>
        <v>168100</v>
      </c>
      <c r="I234" s="90">
        <f>SUM(I235+I237+I247+I251+I253+I270+I272)</f>
        <v>0</v>
      </c>
      <c r="J234" s="90">
        <f>SUM(J235+J237+J247+J251+J253+J270+J272)</f>
        <v>0</v>
      </c>
      <c r="K234" s="90">
        <f>SUM(K235+K237+K247+K251+K253+K270+K272)</f>
        <v>0</v>
      </c>
      <c r="L234" s="90">
        <f>SUM(L235+L237+L247+L251+L253+L270+L272)</f>
        <v>0</v>
      </c>
    </row>
    <row r="235" spans="1:12" s="122" customFormat="1" ht="23.25" customHeight="1">
      <c r="A235" s="107"/>
      <c r="B235" s="107">
        <v>85202</v>
      </c>
      <c r="C235" s="107"/>
      <c r="D235" s="107" t="s">
        <v>316</v>
      </c>
      <c r="E235" s="113">
        <v>115000</v>
      </c>
      <c r="F235" s="113">
        <v>115000</v>
      </c>
      <c r="G235" s="107">
        <f aca="true" t="shared" si="30" ref="G235:L235">SUM(G236)</f>
        <v>0</v>
      </c>
      <c r="H235" s="107">
        <f t="shared" si="30"/>
        <v>0</v>
      </c>
      <c r="I235" s="107">
        <f t="shared" si="30"/>
        <v>0</v>
      </c>
      <c r="J235" s="107">
        <f t="shared" si="30"/>
        <v>0</v>
      </c>
      <c r="K235" s="107">
        <f t="shared" si="30"/>
        <v>0</v>
      </c>
      <c r="L235" s="107">
        <f t="shared" si="30"/>
        <v>0</v>
      </c>
    </row>
    <row r="236" spans="1:12" s="31" customFormat="1" ht="63" hidden="1">
      <c r="A236" s="105"/>
      <c r="B236" s="105"/>
      <c r="C236" s="105">
        <v>4330</v>
      </c>
      <c r="D236" s="105" t="s">
        <v>360</v>
      </c>
      <c r="E236" s="108">
        <v>85000</v>
      </c>
      <c r="F236" s="108">
        <v>85000</v>
      </c>
      <c r="G236" s="105"/>
      <c r="H236" s="105"/>
      <c r="I236" s="105"/>
      <c r="J236" s="105"/>
      <c r="K236" s="105"/>
      <c r="L236" s="105"/>
    </row>
    <row r="237" spans="1:12" s="122" customFormat="1" ht="47.25">
      <c r="A237" s="107"/>
      <c r="B237" s="107">
        <v>85212</v>
      </c>
      <c r="C237" s="107"/>
      <c r="D237" s="107" t="s">
        <v>361</v>
      </c>
      <c r="E237" s="113">
        <v>6567000</v>
      </c>
      <c r="F237" s="113">
        <v>6567000</v>
      </c>
      <c r="G237" s="107">
        <f aca="true" t="shared" si="31" ref="G237:L237">SUM(G238:G246)</f>
        <v>0</v>
      </c>
      <c r="H237" s="107">
        <f t="shared" si="31"/>
        <v>65000</v>
      </c>
      <c r="I237" s="107">
        <f t="shared" si="31"/>
        <v>0</v>
      </c>
      <c r="J237" s="107">
        <f t="shared" si="31"/>
        <v>0</v>
      </c>
      <c r="K237" s="107">
        <f t="shared" si="31"/>
        <v>0</v>
      </c>
      <c r="L237" s="107">
        <f t="shared" si="31"/>
        <v>0</v>
      </c>
    </row>
    <row r="238" spans="1:12" s="31" customFormat="1" ht="21.75" customHeight="1" hidden="1">
      <c r="A238" s="105"/>
      <c r="B238" s="105"/>
      <c r="C238" s="105">
        <v>3110</v>
      </c>
      <c r="D238" s="105" t="s">
        <v>362</v>
      </c>
      <c r="E238" s="108">
        <v>6201000</v>
      </c>
      <c r="F238" s="108">
        <v>6201000</v>
      </c>
      <c r="G238" s="105"/>
      <c r="H238" s="105"/>
      <c r="I238" s="105"/>
      <c r="J238" s="105"/>
      <c r="K238" s="105"/>
      <c r="L238" s="105"/>
    </row>
    <row r="239" spans="1:12" s="31" customFormat="1" ht="15.75" hidden="1">
      <c r="A239" s="101"/>
      <c r="B239" s="101"/>
      <c r="C239" s="101">
        <v>4110</v>
      </c>
      <c r="D239" s="101" t="s">
        <v>338</v>
      </c>
      <c r="E239" s="103">
        <v>65000</v>
      </c>
      <c r="F239" s="103">
        <v>65000</v>
      </c>
      <c r="G239" s="101"/>
      <c r="H239" s="103">
        <v>65000</v>
      </c>
      <c r="I239" s="101"/>
      <c r="J239" s="101"/>
      <c r="K239" s="101"/>
      <c r="L239" s="101"/>
    </row>
    <row r="240" spans="1:12" s="31" customFormat="1" ht="15.75" hidden="1">
      <c r="A240" s="101"/>
      <c r="B240" s="101"/>
      <c r="C240" s="101">
        <v>4210</v>
      </c>
      <c r="D240" s="101" t="s">
        <v>334</v>
      </c>
      <c r="E240" s="103">
        <v>50000</v>
      </c>
      <c r="F240" s="103">
        <v>50000</v>
      </c>
      <c r="G240" s="101"/>
      <c r="H240" s="101"/>
      <c r="I240" s="101"/>
      <c r="J240" s="101"/>
      <c r="K240" s="101"/>
      <c r="L240" s="101"/>
    </row>
    <row r="241" spans="1:12" s="31" customFormat="1" ht="21.75" customHeight="1" hidden="1">
      <c r="A241" s="101"/>
      <c r="B241" s="101"/>
      <c r="C241" s="101">
        <v>4260</v>
      </c>
      <c r="D241" s="101" t="s">
        <v>341</v>
      </c>
      <c r="E241" s="103">
        <v>16000</v>
      </c>
      <c r="F241" s="103">
        <v>16000</v>
      </c>
      <c r="G241" s="101"/>
      <c r="H241" s="101"/>
      <c r="I241" s="101"/>
      <c r="J241" s="101"/>
      <c r="K241" s="101"/>
      <c r="L241" s="101"/>
    </row>
    <row r="242" spans="1:12" s="31" customFormat="1" ht="19.5" customHeight="1" hidden="1">
      <c r="A242" s="101"/>
      <c r="B242" s="101"/>
      <c r="C242" s="101">
        <v>4270</v>
      </c>
      <c r="D242" s="101" t="s">
        <v>335</v>
      </c>
      <c r="E242" s="103">
        <v>30000</v>
      </c>
      <c r="F242" s="103">
        <v>30000</v>
      </c>
      <c r="G242" s="101"/>
      <c r="H242" s="101"/>
      <c r="I242" s="101"/>
      <c r="J242" s="101"/>
      <c r="K242" s="101"/>
      <c r="L242" s="101"/>
    </row>
    <row r="243" spans="1:12" s="31" customFormat="1" ht="18" customHeight="1" hidden="1">
      <c r="A243" s="101"/>
      <c r="B243" s="101"/>
      <c r="C243" s="101">
        <v>4300</v>
      </c>
      <c r="D243" s="101" t="s">
        <v>336</v>
      </c>
      <c r="E243" s="103">
        <v>72000</v>
      </c>
      <c r="F243" s="103">
        <v>72000</v>
      </c>
      <c r="G243" s="101"/>
      <c r="H243" s="101"/>
      <c r="I243" s="101"/>
      <c r="J243" s="101"/>
      <c r="K243" s="101"/>
      <c r="L243" s="101"/>
    </row>
    <row r="244" spans="1:12" s="31" customFormat="1" ht="20.25" customHeight="1" hidden="1">
      <c r="A244" s="101"/>
      <c r="B244" s="101"/>
      <c r="C244" s="101">
        <v>4700</v>
      </c>
      <c r="D244" s="101" t="s">
        <v>376</v>
      </c>
      <c r="E244" s="103">
        <v>4000</v>
      </c>
      <c r="F244" s="103">
        <v>4000</v>
      </c>
      <c r="G244" s="101"/>
      <c r="H244" s="101"/>
      <c r="I244" s="101"/>
      <c r="J244" s="101"/>
      <c r="K244" s="101"/>
      <c r="L244" s="101"/>
    </row>
    <row r="245" spans="1:12" s="31" customFormat="1" ht="47.25" hidden="1">
      <c r="A245" s="101"/>
      <c r="B245" s="101"/>
      <c r="C245" s="101">
        <v>4740</v>
      </c>
      <c r="D245" s="101" t="s">
        <v>404</v>
      </c>
      <c r="E245" s="103">
        <v>5000</v>
      </c>
      <c r="F245" s="103">
        <v>5000</v>
      </c>
      <c r="G245" s="101"/>
      <c r="H245" s="101"/>
      <c r="I245" s="101"/>
      <c r="J245" s="101"/>
      <c r="K245" s="101"/>
      <c r="L245" s="101"/>
    </row>
    <row r="246" spans="1:12" s="31" customFormat="1" ht="31.5" hidden="1">
      <c r="A246" s="98"/>
      <c r="B246" s="98"/>
      <c r="C246" s="98">
        <v>4750</v>
      </c>
      <c r="D246" s="98" t="s">
        <v>407</v>
      </c>
      <c r="E246" s="102">
        <v>5000</v>
      </c>
      <c r="F246" s="102">
        <v>5000</v>
      </c>
      <c r="G246" s="98"/>
      <c r="H246" s="98"/>
      <c r="I246" s="98"/>
      <c r="J246" s="98"/>
      <c r="K246" s="98"/>
      <c r="L246" s="98"/>
    </row>
    <row r="247" spans="1:12" s="31" customFormat="1" ht="78.75">
      <c r="A247" s="105"/>
      <c r="B247" s="105">
        <v>85213</v>
      </c>
      <c r="C247" s="105"/>
      <c r="D247" s="105" t="s">
        <v>363</v>
      </c>
      <c r="E247" s="108">
        <v>49000</v>
      </c>
      <c r="F247" s="108">
        <v>49000</v>
      </c>
      <c r="G247" s="105">
        <f aca="true" t="shared" si="32" ref="G247:L247">SUM(G248)</f>
        <v>0</v>
      </c>
      <c r="H247" s="108">
        <v>49000</v>
      </c>
      <c r="I247" s="105">
        <f t="shared" si="32"/>
        <v>0</v>
      </c>
      <c r="J247" s="105">
        <f t="shared" si="32"/>
        <v>0</v>
      </c>
      <c r="K247" s="105">
        <f t="shared" si="32"/>
        <v>0</v>
      </c>
      <c r="L247" s="105">
        <f t="shared" si="32"/>
        <v>0</v>
      </c>
    </row>
    <row r="248" spans="1:12" s="31" customFormat="1" ht="15.75" hidden="1">
      <c r="A248" s="101"/>
      <c r="B248" s="101"/>
      <c r="C248" s="101">
        <v>4130</v>
      </c>
      <c r="D248" s="101" t="s">
        <v>364</v>
      </c>
      <c r="E248" s="103">
        <v>47000</v>
      </c>
      <c r="F248" s="103">
        <v>47000</v>
      </c>
      <c r="G248" s="101"/>
      <c r="H248" s="103">
        <v>47000</v>
      </c>
      <c r="I248" s="101"/>
      <c r="J248" s="101"/>
      <c r="K248" s="101"/>
      <c r="L248" s="101"/>
    </row>
    <row r="249" spans="1:12" s="31" customFormat="1" ht="16.5" customHeight="1">
      <c r="A249" s="101"/>
      <c r="B249" s="101">
        <v>85214</v>
      </c>
      <c r="C249" s="101"/>
      <c r="D249" s="101" t="s">
        <v>366</v>
      </c>
      <c r="E249" s="103">
        <v>841000</v>
      </c>
      <c r="F249" s="103">
        <v>841000</v>
      </c>
      <c r="G249" s="101">
        <f aca="true" t="shared" si="33" ref="G249:L249">SUM(G250)</f>
        <v>0</v>
      </c>
      <c r="H249" s="101">
        <f t="shared" si="33"/>
        <v>0</v>
      </c>
      <c r="I249" s="101">
        <f t="shared" si="33"/>
        <v>0</v>
      </c>
      <c r="J249" s="101">
        <f t="shared" si="33"/>
        <v>0</v>
      </c>
      <c r="K249" s="101">
        <f t="shared" si="33"/>
        <v>0</v>
      </c>
      <c r="L249" s="101">
        <f t="shared" si="33"/>
        <v>0</v>
      </c>
    </row>
    <row r="250" spans="1:12" s="31" customFormat="1" ht="18.75" customHeight="1" hidden="1">
      <c r="A250" s="101"/>
      <c r="B250" s="101"/>
      <c r="C250" s="101">
        <v>3110</v>
      </c>
      <c r="D250" s="101" t="s">
        <v>365</v>
      </c>
      <c r="E250" s="103">
        <v>743000</v>
      </c>
      <c r="F250" s="103">
        <v>743000</v>
      </c>
      <c r="G250" s="101"/>
      <c r="H250" s="101"/>
      <c r="I250" s="101"/>
      <c r="J250" s="101"/>
      <c r="K250" s="101"/>
      <c r="L250" s="101"/>
    </row>
    <row r="251" spans="1:12" s="31" customFormat="1" ht="20.25" customHeight="1">
      <c r="A251" s="101"/>
      <c r="B251" s="101">
        <v>85215</v>
      </c>
      <c r="C251" s="101"/>
      <c r="D251" s="101" t="s">
        <v>317</v>
      </c>
      <c r="E251" s="101">
        <f aca="true" t="shared" si="34" ref="E251:L251">SUM(E252)</f>
        <v>950000</v>
      </c>
      <c r="F251" s="101">
        <f t="shared" si="34"/>
        <v>950000</v>
      </c>
      <c r="G251" s="101">
        <f t="shared" si="34"/>
        <v>0</v>
      </c>
      <c r="H251" s="101">
        <f t="shared" si="34"/>
        <v>0</v>
      </c>
      <c r="I251" s="101">
        <f t="shared" si="34"/>
        <v>0</v>
      </c>
      <c r="J251" s="101">
        <f t="shared" si="34"/>
        <v>0</v>
      </c>
      <c r="K251" s="101">
        <f t="shared" si="34"/>
        <v>0</v>
      </c>
      <c r="L251" s="101">
        <f t="shared" si="34"/>
        <v>0</v>
      </c>
    </row>
    <row r="252" spans="1:12" s="31" customFormat="1" ht="18.75" customHeight="1" hidden="1">
      <c r="A252" s="101"/>
      <c r="B252" s="101"/>
      <c r="C252" s="101">
        <v>3110</v>
      </c>
      <c r="D252" s="101" t="s">
        <v>365</v>
      </c>
      <c r="E252" s="103">
        <v>950000</v>
      </c>
      <c r="F252" s="103">
        <v>950000</v>
      </c>
      <c r="G252" s="101"/>
      <c r="H252" s="101"/>
      <c r="I252" s="101"/>
      <c r="J252" s="101"/>
      <c r="K252" s="101"/>
      <c r="L252" s="101"/>
    </row>
    <row r="253" spans="1:12" s="31" customFormat="1" ht="18" customHeight="1">
      <c r="A253" s="101"/>
      <c r="B253" s="101">
        <v>85219</v>
      </c>
      <c r="C253" s="101"/>
      <c r="D253" s="101" t="s">
        <v>286</v>
      </c>
      <c r="E253" s="101">
        <f aca="true" t="shared" si="35" ref="E253:L253">SUM(E254:E269)</f>
        <v>761350</v>
      </c>
      <c r="F253" s="101">
        <f t="shared" si="35"/>
        <v>761350</v>
      </c>
      <c r="G253" s="101">
        <f t="shared" si="35"/>
        <v>575950</v>
      </c>
      <c r="H253" s="101">
        <f t="shared" si="35"/>
        <v>54100</v>
      </c>
      <c r="I253" s="101">
        <f t="shared" si="35"/>
        <v>0</v>
      </c>
      <c r="J253" s="101">
        <f t="shared" si="35"/>
        <v>0</v>
      </c>
      <c r="K253" s="101">
        <f t="shared" si="35"/>
        <v>0</v>
      </c>
      <c r="L253" s="101">
        <f t="shared" si="35"/>
        <v>0</v>
      </c>
    </row>
    <row r="254" spans="1:12" s="31" customFormat="1" ht="31.5" hidden="1">
      <c r="A254" s="101"/>
      <c r="B254" s="101"/>
      <c r="C254" s="101">
        <v>3020</v>
      </c>
      <c r="D254" s="101" t="s">
        <v>353</v>
      </c>
      <c r="E254" s="103">
        <v>1500</v>
      </c>
      <c r="F254" s="103">
        <v>1500</v>
      </c>
      <c r="G254" s="101"/>
      <c r="H254" s="101"/>
      <c r="I254" s="101"/>
      <c r="J254" s="101"/>
      <c r="K254" s="101"/>
      <c r="L254" s="101"/>
    </row>
    <row r="255" spans="1:12" s="31" customFormat="1" ht="31.5" hidden="1">
      <c r="A255" s="101"/>
      <c r="B255" s="101"/>
      <c r="C255" s="101">
        <v>4010</v>
      </c>
      <c r="D255" s="101" t="s">
        <v>344</v>
      </c>
      <c r="E255" s="103">
        <v>537950</v>
      </c>
      <c r="F255" s="103">
        <v>537950</v>
      </c>
      <c r="G255" s="103">
        <v>537950</v>
      </c>
      <c r="H255" s="101"/>
      <c r="I255" s="101"/>
      <c r="J255" s="101"/>
      <c r="K255" s="101"/>
      <c r="L255" s="101"/>
    </row>
    <row r="256" spans="1:12" s="31" customFormat="1" ht="15.75" hidden="1">
      <c r="A256" s="101"/>
      <c r="B256" s="101"/>
      <c r="C256" s="101">
        <v>4040</v>
      </c>
      <c r="D256" s="101" t="s">
        <v>345</v>
      </c>
      <c r="E256" s="103">
        <v>38000</v>
      </c>
      <c r="F256" s="103">
        <v>38000</v>
      </c>
      <c r="G256" s="103">
        <v>38000</v>
      </c>
      <c r="H256" s="101"/>
      <c r="I256" s="101"/>
      <c r="J256" s="101"/>
      <c r="K256" s="101"/>
      <c r="L256" s="101"/>
    </row>
    <row r="257" spans="1:12" s="31" customFormat="1" ht="15.75" hidden="1">
      <c r="A257" s="101"/>
      <c r="B257" s="101"/>
      <c r="C257" s="101">
        <v>4110</v>
      </c>
      <c r="D257" s="101" t="s">
        <v>338</v>
      </c>
      <c r="E257" s="103">
        <v>39700</v>
      </c>
      <c r="F257" s="103">
        <v>39700</v>
      </c>
      <c r="G257" s="101"/>
      <c r="H257" s="103">
        <v>39700</v>
      </c>
      <c r="I257" s="101"/>
      <c r="J257" s="101"/>
      <c r="K257" s="101"/>
      <c r="L257" s="101"/>
    </row>
    <row r="258" spans="1:12" s="31" customFormat="1" ht="21.75" customHeight="1" hidden="1">
      <c r="A258" s="98"/>
      <c r="B258" s="98"/>
      <c r="C258" s="98">
        <v>4120</v>
      </c>
      <c r="D258" s="98" t="s">
        <v>339</v>
      </c>
      <c r="E258" s="102">
        <v>14400</v>
      </c>
      <c r="F258" s="102">
        <v>14400</v>
      </c>
      <c r="G258" s="98"/>
      <c r="H258" s="102">
        <v>14400</v>
      </c>
      <c r="I258" s="98"/>
      <c r="J258" s="98"/>
      <c r="K258" s="98"/>
      <c r="L258" s="98"/>
    </row>
    <row r="259" spans="1:12" s="31" customFormat="1" ht="15.75" hidden="1">
      <c r="A259" s="105"/>
      <c r="B259" s="105"/>
      <c r="C259" s="105">
        <v>4210</v>
      </c>
      <c r="D259" s="105" t="s">
        <v>334</v>
      </c>
      <c r="E259" s="108">
        <v>67300</v>
      </c>
      <c r="F259" s="108">
        <v>67300</v>
      </c>
      <c r="G259" s="105"/>
      <c r="H259" s="105"/>
      <c r="I259" s="105"/>
      <c r="J259" s="105"/>
      <c r="K259" s="105"/>
      <c r="L259" s="105"/>
    </row>
    <row r="260" spans="1:12" s="31" customFormat="1" ht="21" customHeight="1" hidden="1">
      <c r="A260" s="101"/>
      <c r="B260" s="101"/>
      <c r="C260" s="101">
        <v>4260</v>
      </c>
      <c r="D260" s="101" t="s">
        <v>341</v>
      </c>
      <c r="E260" s="103">
        <v>11600</v>
      </c>
      <c r="F260" s="103">
        <v>11600</v>
      </c>
      <c r="G260" s="101"/>
      <c r="H260" s="101"/>
      <c r="I260" s="101"/>
      <c r="J260" s="101"/>
      <c r="K260" s="101"/>
      <c r="L260" s="101"/>
    </row>
    <row r="261" spans="1:12" s="31" customFormat="1" ht="21.75" customHeight="1" hidden="1">
      <c r="A261" s="98"/>
      <c r="B261" s="98"/>
      <c r="C261" s="98">
        <v>4300</v>
      </c>
      <c r="D261" s="98" t="s">
        <v>336</v>
      </c>
      <c r="E261" s="102">
        <v>20000</v>
      </c>
      <c r="F261" s="102">
        <v>20000</v>
      </c>
      <c r="G261" s="98"/>
      <c r="H261" s="98"/>
      <c r="I261" s="98"/>
      <c r="J261" s="98"/>
      <c r="K261" s="98"/>
      <c r="L261" s="98"/>
    </row>
    <row r="262" spans="1:12" s="31" customFormat="1" ht="31.5" hidden="1">
      <c r="A262" s="105"/>
      <c r="B262" s="105"/>
      <c r="C262" s="105">
        <v>4350</v>
      </c>
      <c r="D262" s="105" t="s">
        <v>403</v>
      </c>
      <c r="E262" s="108">
        <v>2000</v>
      </c>
      <c r="F262" s="108">
        <v>2000</v>
      </c>
      <c r="G262" s="105"/>
      <c r="H262" s="105"/>
      <c r="I262" s="105"/>
      <c r="J262" s="105"/>
      <c r="K262" s="105"/>
      <c r="L262" s="105"/>
    </row>
    <row r="263" spans="1:12" s="31" customFormat="1" ht="47.25" hidden="1">
      <c r="A263" s="101"/>
      <c r="B263" s="101"/>
      <c r="C263" s="101">
        <v>4370</v>
      </c>
      <c r="D263" s="101" t="s">
        <v>401</v>
      </c>
      <c r="E263" s="103">
        <v>6500</v>
      </c>
      <c r="F263" s="103">
        <v>6500</v>
      </c>
      <c r="G263" s="101"/>
      <c r="H263" s="101"/>
      <c r="I263" s="101"/>
      <c r="J263" s="101"/>
      <c r="K263" s="101"/>
      <c r="L263" s="101"/>
    </row>
    <row r="264" spans="1:12" s="31" customFormat="1" ht="22.5" customHeight="1" hidden="1">
      <c r="A264" s="101"/>
      <c r="B264" s="101"/>
      <c r="C264" s="101">
        <v>4410</v>
      </c>
      <c r="D264" s="101" t="s">
        <v>409</v>
      </c>
      <c r="E264" s="103">
        <v>800</v>
      </c>
      <c r="F264" s="103">
        <v>800</v>
      </c>
      <c r="G264" s="101"/>
      <c r="H264" s="101"/>
      <c r="I264" s="101"/>
      <c r="J264" s="101"/>
      <c r="K264" s="101"/>
      <c r="L264" s="101"/>
    </row>
    <row r="265" spans="1:12" s="31" customFormat="1" ht="31.5" hidden="1">
      <c r="A265" s="101"/>
      <c r="B265" s="101"/>
      <c r="C265" s="101">
        <v>4440</v>
      </c>
      <c r="D265" s="101" t="s">
        <v>346</v>
      </c>
      <c r="E265" s="103">
        <v>14000</v>
      </c>
      <c r="F265" s="103">
        <v>14000</v>
      </c>
      <c r="G265" s="101"/>
      <c r="H265" s="101"/>
      <c r="I265" s="101"/>
      <c r="J265" s="101"/>
      <c r="K265" s="101"/>
      <c r="L265" s="101"/>
    </row>
    <row r="266" spans="1:12" s="31" customFormat="1" ht="17.25" customHeight="1" hidden="1">
      <c r="A266" s="101"/>
      <c r="B266" s="101"/>
      <c r="C266" s="101">
        <v>4480</v>
      </c>
      <c r="D266" s="101" t="s">
        <v>367</v>
      </c>
      <c r="E266" s="103">
        <v>600</v>
      </c>
      <c r="F266" s="103">
        <v>600</v>
      </c>
      <c r="G266" s="101"/>
      <c r="H266" s="101"/>
      <c r="I266" s="101"/>
      <c r="J266" s="101"/>
      <c r="K266" s="101"/>
      <c r="L266" s="101"/>
    </row>
    <row r="267" spans="1:12" s="31" customFormat="1" ht="19.5" customHeight="1" hidden="1">
      <c r="A267" s="101"/>
      <c r="B267" s="101"/>
      <c r="C267" s="101">
        <v>4700</v>
      </c>
      <c r="D267" s="101" t="s">
        <v>376</v>
      </c>
      <c r="E267" s="103">
        <v>1500</v>
      </c>
      <c r="F267" s="103">
        <v>1500</v>
      </c>
      <c r="G267" s="101"/>
      <c r="H267" s="101"/>
      <c r="I267" s="101"/>
      <c r="J267" s="101"/>
      <c r="K267" s="101"/>
      <c r="L267" s="101"/>
    </row>
    <row r="268" spans="1:12" s="31" customFormat="1" ht="47.25" hidden="1">
      <c r="A268" s="101"/>
      <c r="B268" s="101"/>
      <c r="C268" s="101">
        <v>4740</v>
      </c>
      <c r="D268" s="101" t="s">
        <v>404</v>
      </c>
      <c r="E268" s="103">
        <v>1500</v>
      </c>
      <c r="F268" s="103">
        <v>1500</v>
      </c>
      <c r="G268" s="101"/>
      <c r="H268" s="101"/>
      <c r="I268" s="101"/>
      <c r="J268" s="101"/>
      <c r="K268" s="101"/>
      <c r="L268" s="101"/>
    </row>
    <row r="269" spans="1:12" s="31" customFormat="1" ht="31.5" hidden="1">
      <c r="A269" s="101"/>
      <c r="B269" s="101"/>
      <c r="C269" s="101">
        <v>4750</v>
      </c>
      <c r="D269" s="101" t="s">
        <v>407</v>
      </c>
      <c r="E269" s="103">
        <v>4000</v>
      </c>
      <c r="F269" s="103">
        <v>4000</v>
      </c>
      <c r="G269" s="101"/>
      <c r="H269" s="101"/>
      <c r="I269" s="101"/>
      <c r="J269" s="101"/>
      <c r="K269" s="101"/>
      <c r="L269" s="101"/>
    </row>
    <row r="270" spans="1:12" s="31" customFormat="1" ht="31.5">
      <c r="A270" s="101"/>
      <c r="B270" s="101">
        <v>85228</v>
      </c>
      <c r="C270" s="101"/>
      <c r="D270" s="101" t="s">
        <v>287</v>
      </c>
      <c r="E270" s="103">
        <v>226000</v>
      </c>
      <c r="F270" s="103">
        <v>226000</v>
      </c>
      <c r="G270" s="101">
        <f aca="true" t="shared" si="36" ref="G270:L270">SUM(G271)</f>
        <v>0</v>
      </c>
      <c r="H270" s="101">
        <f t="shared" si="36"/>
        <v>0</v>
      </c>
      <c r="I270" s="101">
        <f t="shared" si="36"/>
        <v>0</v>
      </c>
      <c r="J270" s="101">
        <f t="shared" si="36"/>
        <v>0</v>
      </c>
      <c r="K270" s="101">
        <f t="shared" si="36"/>
        <v>0</v>
      </c>
      <c r="L270" s="101">
        <f t="shared" si="36"/>
        <v>0</v>
      </c>
    </row>
    <row r="271" spans="1:12" s="31" customFormat="1" ht="19.5" customHeight="1" hidden="1">
      <c r="A271" s="101"/>
      <c r="B271" s="101"/>
      <c r="C271" s="101">
        <v>4300</v>
      </c>
      <c r="D271" s="101" t="s">
        <v>336</v>
      </c>
      <c r="E271" s="103">
        <v>210000</v>
      </c>
      <c r="F271" s="103">
        <v>210000</v>
      </c>
      <c r="G271" s="101"/>
      <c r="H271" s="101"/>
      <c r="I271" s="101"/>
      <c r="J271" s="101"/>
      <c r="K271" s="101"/>
      <c r="L271" s="101"/>
    </row>
    <row r="272" spans="1:12" s="31" customFormat="1" ht="18" customHeight="1">
      <c r="A272" s="101"/>
      <c r="B272" s="101">
        <v>85295</v>
      </c>
      <c r="C272" s="101"/>
      <c r="D272" s="101" t="s">
        <v>174</v>
      </c>
      <c r="E272" s="103">
        <v>144000</v>
      </c>
      <c r="F272" s="103">
        <v>144000</v>
      </c>
      <c r="G272" s="101">
        <f aca="true" t="shared" si="37" ref="G272:L272">SUM(G273)</f>
        <v>0</v>
      </c>
      <c r="H272" s="101">
        <f t="shared" si="37"/>
        <v>0</v>
      </c>
      <c r="I272" s="101">
        <f t="shared" si="37"/>
        <v>0</v>
      </c>
      <c r="J272" s="101">
        <f t="shared" si="37"/>
        <v>0</v>
      </c>
      <c r="K272" s="101">
        <f t="shared" si="37"/>
        <v>0</v>
      </c>
      <c r="L272" s="101">
        <f t="shared" si="37"/>
        <v>0</v>
      </c>
    </row>
    <row r="273" spans="1:12" s="31" customFormat="1" ht="17.25" customHeight="1" hidden="1">
      <c r="A273" s="101"/>
      <c r="B273" s="101"/>
      <c r="C273" s="101">
        <v>3110</v>
      </c>
      <c r="D273" s="101" t="s">
        <v>365</v>
      </c>
      <c r="E273" s="103">
        <v>79000</v>
      </c>
      <c r="F273" s="103">
        <v>79000</v>
      </c>
      <c r="G273" s="101"/>
      <c r="H273" s="101"/>
      <c r="I273" s="101"/>
      <c r="J273" s="101"/>
      <c r="K273" s="101"/>
      <c r="L273" s="101"/>
    </row>
    <row r="274" spans="1:12" s="31" customFormat="1" ht="31.5">
      <c r="A274" s="90">
        <v>854</v>
      </c>
      <c r="B274" s="90"/>
      <c r="C274" s="90"/>
      <c r="D274" s="90" t="s">
        <v>318</v>
      </c>
      <c r="E274" s="90">
        <f>SUM(E275+E282+E284)</f>
        <v>1024990</v>
      </c>
      <c r="F274" s="90">
        <f aca="true" t="shared" si="38" ref="F274:L274">SUM(F275+F282+F284)</f>
        <v>1024990</v>
      </c>
      <c r="G274" s="90">
        <f t="shared" si="38"/>
        <v>787404</v>
      </c>
      <c r="H274" s="90">
        <f t="shared" si="38"/>
        <v>156053</v>
      </c>
      <c r="I274" s="90">
        <f t="shared" si="38"/>
        <v>0</v>
      </c>
      <c r="J274" s="90">
        <f t="shared" si="38"/>
        <v>0</v>
      </c>
      <c r="K274" s="90">
        <f t="shared" si="38"/>
        <v>0</v>
      </c>
      <c r="L274" s="90">
        <f t="shared" si="38"/>
        <v>0</v>
      </c>
    </row>
    <row r="275" spans="1:12" s="31" customFormat="1" ht="17.25" customHeight="1">
      <c r="A275" s="105"/>
      <c r="B275" s="105">
        <v>85401</v>
      </c>
      <c r="C275" s="105"/>
      <c r="D275" s="105" t="s">
        <v>319</v>
      </c>
      <c r="E275" s="105">
        <f aca="true" t="shared" si="39" ref="E275:L275">SUM(E276:E281)</f>
        <v>1004990</v>
      </c>
      <c r="F275" s="105">
        <f t="shared" si="39"/>
        <v>1004990</v>
      </c>
      <c r="G275" s="105">
        <f t="shared" si="39"/>
        <v>787404</v>
      </c>
      <c r="H275" s="105">
        <f t="shared" si="39"/>
        <v>156053</v>
      </c>
      <c r="I275" s="105">
        <f t="shared" si="39"/>
        <v>0</v>
      </c>
      <c r="J275" s="105">
        <f t="shared" si="39"/>
        <v>0</v>
      </c>
      <c r="K275" s="105">
        <f t="shared" si="39"/>
        <v>0</v>
      </c>
      <c r="L275" s="105">
        <f t="shared" si="39"/>
        <v>0</v>
      </c>
    </row>
    <row r="276" spans="1:12" s="31" customFormat="1" ht="29.25" customHeight="1" hidden="1">
      <c r="A276" s="101"/>
      <c r="B276" s="101"/>
      <c r="C276" s="101">
        <v>3020</v>
      </c>
      <c r="D276" s="101" t="s">
        <v>353</v>
      </c>
      <c r="E276" s="103">
        <v>10200</v>
      </c>
      <c r="F276" s="103">
        <v>10200</v>
      </c>
      <c r="G276" s="101"/>
      <c r="H276" s="101"/>
      <c r="I276" s="101"/>
      <c r="J276" s="101"/>
      <c r="K276" s="101"/>
      <c r="L276" s="101"/>
    </row>
    <row r="277" spans="1:12" s="31" customFormat="1" ht="31.5" hidden="1">
      <c r="A277" s="98"/>
      <c r="B277" s="98"/>
      <c r="C277" s="98">
        <v>4010</v>
      </c>
      <c r="D277" s="98" t="s">
        <v>344</v>
      </c>
      <c r="E277" s="102">
        <v>729770</v>
      </c>
      <c r="F277" s="102">
        <v>729770</v>
      </c>
      <c r="G277" s="102">
        <v>729770</v>
      </c>
      <c r="H277" s="98"/>
      <c r="I277" s="98"/>
      <c r="J277" s="98"/>
      <c r="K277" s="98"/>
      <c r="L277" s="98"/>
    </row>
    <row r="278" spans="1:12" s="31" customFormat="1" ht="15.75" hidden="1">
      <c r="A278" s="105"/>
      <c r="B278" s="105"/>
      <c r="C278" s="105">
        <v>4040</v>
      </c>
      <c r="D278" s="105" t="s">
        <v>345</v>
      </c>
      <c r="E278" s="108">
        <v>57634</v>
      </c>
      <c r="F278" s="108">
        <v>57634</v>
      </c>
      <c r="G278" s="108">
        <v>57634</v>
      </c>
      <c r="H278" s="105"/>
      <c r="I278" s="105"/>
      <c r="J278" s="105"/>
      <c r="K278" s="105"/>
      <c r="L278" s="105"/>
    </row>
    <row r="279" spans="1:12" s="31" customFormat="1" ht="15.75" hidden="1">
      <c r="A279" s="101"/>
      <c r="B279" s="101"/>
      <c r="C279" s="101">
        <v>4110</v>
      </c>
      <c r="D279" s="101" t="s">
        <v>338</v>
      </c>
      <c r="E279" s="103">
        <v>136659</v>
      </c>
      <c r="F279" s="103">
        <v>136659</v>
      </c>
      <c r="G279" s="101"/>
      <c r="H279" s="103">
        <v>136659</v>
      </c>
      <c r="I279" s="101"/>
      <c r="J279" s="101"/>
      <c r="K279" s="101"/>
      <c r="L279" s="101"/>
    </row>
    <row r="280" spans="1:12" s="31" customFormat="1" ht="19.5" customHeight="1" hidden="1">
      <c r="A280" s="101"/>
      <c r="B280" s="101"/>
      <c r="C280" s="101">
        <v>4120</v>
      </c>
      <c r="D280" s="101" t="s">
        <v>339</v>
      </c>
      <c r="E280" s="103">
        <v>19394</v>
      </c>
      <c r="F280" s="103">
        <v>19394</v>
      </c>
      <c r="G280" s="101"/>
      <c r="H280" s="103">
        <v>19394</v>
      </c>
      <c r="I280" s="101"/>
      <c r="J280" s="101"/>
      <c r="K280" s="101"/>
      <c r="L280" s="101"/>
    </row>
    <row r="281" spans="1:12" s="31" customFormat="1" ht="33" customHeight="1" hidden="1">
      <c r="A281" s="101"/>
      <c r="B281" s="101"/>
      <c r="C281" s="101">
        <v>4440</v>
      </c>
      <c r="D281" s="101" t="s">
        <v>346</v>
      </c>
      <c r="E281" s="103">
        <v>51333</v>
      </c>
      <c r="F281" s="103">
        <v>51333</v>
      </c>
      <c r="G281" s="101"/>
      <c r="H281" s="101"/>
      <c r="I281" s="101"/>
      <c r="J281" s="101"/>
      <c r="K281" s="101"/>
      <c r="L281" s="101"/>
    </row>
    <row r="282" spans="1:12" s="31" customFormat="1" ht="47.25">
      <c r="A282" s="101"/>
      <c r="B282" s="101">
        <v>85412</v>
      </c>
      <c r="C282" s="101"/>
      <c r="D282" s="101" t="s">
        <v>320</v>
      </c>
      <c r="E282" s="101">
        <f aca="true" t="shared" si="40" ref="E282:L282">SUM(E283)</f>
        <v>10000</v>
      </c>
      <c r="F282" s="101">
        <f t="shared" si="40"/>
        <v>10000</v>
      </c>
      <c r="G282" s="101">
        <f t="shared" si="40"/>
        <v>0</v>
      </c>
      <c r="H282" s="101">
        <f t="shared" si="40"/>
        <v>0</v>
      </c>
      <c r="I282" s="101">
        <f t="shared" si="40"/>
        <v>0</v>
      </c>
      <c r="J282" s="101">
        <f t="shared" si="40"/>
        <v>0</v>
      </c>
      <c r="K282" s="101">
        <f t="shared" si="40"/>
        <v>0</v>
      </c>
      <c r="L282" s="101">
        <f t="shared" si="40"/>
        <v>0</v>
      </c>
    </row>
    <row r="283" spans="1:12" s="31" customFormat="1" ht="18" customHeight="1" hidden="1">
      <c r="A283" s="101"/>
      <c r="B283" s="101"/>
      <c r="C283" s="101">
        <v>4300</v>
      </c>
      <c r="D283" s="101" t="s">
        <v>336</v>
      </c>
      <c r="E283" s="103">
        <v>10000</v>
      </c>
      <c r="F283" s="103">
        <v>10000</v>
      </c>
      <c r="G283" s="101"/>
      <c r="H283" s="101"/>
      <c r="I283" s="101"/>
      <c r="J283" s="101"/>
      <c r="K283" s="101"/>
      <c r="L283" s="101"/>
    </row>
    <row r="284" spans="1:12" s="31" customFormat="1" ht="20.25" customHeight="1">
      <c r="A284" s="101"/>
      <c r="B284" s="101">
        <v>85415</v>
      </c>
      <c r="C284" s="101"/>
      <c r="D284" s="101" t="s">
        <v>321</v>
      </c>
      <c r="E284" s="101">
        <f aca="true" t="shared" si="41" ref="E284:L284">SUM(E285)</f>
        <v>10000</v>
      </c>
      <c r="F284" s="101">
        <f t="shared" si="41"/>
        <v>10000</v>
      </c>
      <c r="G284" s="101">
        <f t="shared" si="41"/>
        <v>0</v>
      </c>
      <c r="H284" s="101">
        <f t="shared" si="41"/>
        <v>0</v>
      </c>
      <c r="I284" s="101">
        <f t="shared" si="41"/>
        <v>0</v>
      </c>
      <c r="J284" s="101">
        <f t="shared" si="41"/>
        <v>0</v>
      </c>
      <c r="K284" s="101">
        <f t="shared" si="41"/>
        <v>0</v>
      </c>
      <c r="L284" s="101">
        <f t="shared" si="41"/>
        <v>0</v>
      </c>
    </row>
    <row r="285" spans="1:12" s="31" customFormat="1" ht="20.25" customHeight="1" hidden="1">
      <c r="A285" s="101"/>
      <c r="B285" s="101"/>
      <c r="C285" s="101">
        <v>3240</v>
      </c>
      <c r="D285" s="101" t="s">
        <v>368</v>
      </c>
      <c r="E285" s="103">
        <v>10000</v>
      </c>
      <c r="F285" s="103">
        <v>10000</v>
      </c>
      <c r="G285" s="101"/>
      <c r="H285" s="101"/>
      <c r="I285" s="101"/>
      <c r="J285" s="101"/>
      <c r="K285" s="101"/>
      <c r="L285" s="101"/>
    </row>
    <row r="286" spans="1:12" s="31" customFormat="1" ht="47.25">
      <c r="A286" s="90">
        <v>900</v>
      </c>
      <c r="B286" s="90"/>
      <c r="C286" s="90"/>
      <c r="D286" s="90" t="s">
        <v>322</v>
      </c>
      <c r="E286" s="106">
        <f>SUM(E287+E293+E297+E299+E303)</f>
        <v>3814392</v>
      </c>
      <c r="F286" s="106">
        <f aca="true" t="shared" si="42" ref="F286:L286">SUM(F287+F293+F297+F299+F303)</f>
        <v>1347000</v>
      </c>
      <c r="G286" s="106">
        <f t="shared" si="42"/>
        <v>0</v>
      </c>
      <c r="H286" s="106">
        <f t="shared" si="42"/>
        <v>0</v>
      </c>
      <c r="I286" s="106">
        <f t="shared" si="42"/>
        <v>0</v>
      </c>
      <c r="J286" s="106">
        <f t="shared" si="42"/>
        <v>0</v>
      </c>
      <c r="K286" s="106">
        <f t="shared" si="42"/>
        <v>0</v>
      </c>
      <c r="L286" s="106">
        <f t="shared" si="42"/>
        <v>2467392</v>
      </c>
    </row>
    <row r="287" spans="1:12" s="31" customFormat="1" ht="31.5">
      <c r="A287" s="105"/>
      <c r="B287" s="105">
        <v>90001</v>
      </c>
      <c r="C287" s="105"/>
      <c r="D287" s="105" t="s">
        <v>323</v>
      </c>
      <c r="E287" s="108">
        <v>507000</v>
      </c>
      <c r="F287" s="108">
        <v>130000</v>
      </c>
      <c r="G287" s="105">
        <f>SUM(G288:G292)</f>
        <v>0</v>
      </c>
      <c r="H287" s="105">
        <f>SUM(H288:H292)</f>
        <v>0</v>
      </c>
      <c r="I287" s="105">
        <f>SUM(I288:I292)</f>
        <v>0</v>
      </c>
      <c r="J287" s="105">
        <f>SUM(J288:J292)</f>
        <v>0</v>
      </c>
      <c r="K287" s="105">
        <f>SUM(K288:K292)</f>
        <v>0</v>
      </c>
      <c r="L287" s="108">
        <v>377000</v>
      </c>
    </row>
    <row r="288" spans="1:12" s="31" customFormat="1" ht="15.75" hidden="1">
      <c r="A288" s="101"/>
      <c r="B288" s="101"/>
      <c r="C288" s="101">
        <v>4210</v>
      </c>
      <c r="D288" s="101" t="s">
        <v>334</v>
      </c>
      <c r="E288" s="103">
        <v>20000</v>
      </c>
      <c r="F288" s="103">
        <v>20000</v>
      </c>
      <c r="G288" s="101"/>
      <c r="H288" s="101"/>
      <c r="I288" s="101"/>
      <c r="J288" s="101"/>
      <c r="K288" s="101"/>
      <c r="L288" s="101"/>
    </row>
    <row r="289" spans="1:12" s="31" customFormat="1" ht="19.5" customHeight="1" hidden="1">
      <c r="A289" s="98"/>
      <c r="B289" s="98"/>
      <c r="C289" s="98">
        <v>4270</v>
      </c>
      <c r="D289" s="98" t="s">
        <v>335</v>
      </c>
      <c r="E289" s="102">
        <v>120000</v>
      </c>
      <c r="F289" s="102">
        <v>120000</v>
      </c>
      <c r="G289" s="98"/>
      <c r="H289" s="98"/>
      <c r="I289" s="98"/>
      <c r="J289" s="98"/>
      <c r="K289" s="98"/>
      <c r="L289" s="98"/>
    </row>
    <row r="290" spans="1:12" s="31" customFormat="1" ht="21" customHeight="1" hidden="1">
      <c r="A290" s="105"/>
      <c r="B290" s="105"/>
      <c r="C290" s="105">
        <v>4300</v>
      </c>
      <c r="D290" s="105" t="s">
        <v>336</v>
      </c>
      <c r="E290" s="108">
        <v>20000</v>
      </c>
      <c r="F290" s="108">
        <v>20000</v>
      </c>
      <c r="G290" s="105"/>
      <c r="H290" s="105"/>
      <c r="I290" s="105"/>
      <c r="J290" s="105"/>
      <c r="K290" s="105"/>
      <c r="L290" s="105"/>
    </row>
    <row r="291" spans="1:12" s="31" customFormat="1" ht="19.5" customHeight="1" hidden="1">
      <c r="A291" s="101"/>
      <c r="B291" s="101"/>
      <c r="C291" s="101">
        <v>4520</v>
      </c>
      <c r="D291" s="101" t="s">
        <v>342</v>
      </c>
      <c r="E291" s="103">
        <v>20000</v>
      </c>
      <c r="F291" s="103">
        <v>20000</v>
      </c>
      <c r="G291" s="101"/>
      <c r="H291" s="101"/>
      <c r="I291" s="101"/>
      <c r="J291" s="101"/>
      <c r="K291" s="101"/>
      <c r="L291" s="101"/>
    </row>
    <row r="292" spans="1:12" s="31" customFormat="1" ht="31.5" hidden="1">
      <c r="A292" s="101"/>
      <c r="B292" s="101"/>
      <c r="C292" s="101">
        <v>6050</v>
      </c>
      <c r="D292" s="101" t="s">
        <v>332</v>
      </c>
      <c r="E292" s="103">
        <v>300000</v>
      </c>
      <c r="F292" s="101"/>
      <c r="G292" s="101"/>
      <c r="H292" s="101"/>
      <c r="I292" s="101"/>
      <c r="J292" s="101"/>
      <c r="K292" s="101"/>
      <c r="L292" s="103">
        <v>300000</v>
      </c>
    </row>
    <row r="293" spans="1:12" s="31" customFormat="1" ht="18.75" customHeight="1">
      <c r="A293" s="98"/>
      <c r="B293" s="98">
        <v>90002</v>
      </c>
      <c r="C293" s="98"/>
      <c r="D293" s="98" t="s">
        <v>324</v>
      </c>
      <c r="E293" s="102">
        <f aca="true" t="shared" si="43" ref="E293:L293">SUM(E294:E296)</f>
        <v>2031392</v>
      </c>
      <c r="F293" s="102">
        <f t="shared" si="43"/>
        <v>66000</v>
      </c>
      <c r="G293" s="102">
        <f t="shared" si="43"/>
        <v>0</v>
      </c>
      <c r="H293" s="102">
        <f t="shared" si="43"/>
        <v>0</v>
      </c>
      <c r="I293" s="102">
        <f t="shared" si="43"/>
        <v>0</v>
      </c>
      <c r="J293" s="102">
        <f t="shared" si="43"/>
        <v>0</v>
      </c>
      <c r="K293" s="102">
        <f t="shared" si="43"/>
        <v>0</v>
      </c>
      <c r="L293" s="102">
        <f t="shared" si="43"/>
        <v>1965392</v>
      </c>
    </row>
    <row r="294" spans="1:12" s="31" customFormat="1" ht="19.5" customHeight="1" hidden="1">
      <c r="A294" s="105"/>
      <c r="B294" s="105"/>
      <c r="C294" s="105">
        <v>4300</v>
      </c>
      <c r="D294" s="105" t="s">
        <v>336</v>
      </c>
      <c r="E294" s="108">
        <v>25000</v>
      </c>
      <c r="F294" s="108">
        <v>25000</v>
      </c>
      <c r="G294" s="105"/>
      <c r="H294" s="105"/>
      <c r="I294" s="105"/>
      <c r="J294" s="105"/>
      <c r="K294" s="105"/>
      <c r="L294" s="105"/>
    </row>
    <row r="295" spans="1:12" s="31" customFormat="1" ht="63" hidden="1">
      <c r="A295" s="101"/>
      <c r="B295" s="101"/>
      <c r="C295" s="101">
        <v>2900</v>
      </c>
      <c r="D295" s="101" t="s">
        <v>410</v>
      </c>
      <c r="E295" s="103">
        <v>41000</v>
      </c>
      <c r="F295" s="103">
        <v>41000</v>
      </c>
      <c r="G295" s="101"/>
      <c r="H295" s="101"/>
      <c r="I295" s="101"/>
      <c r="J295" s="101"/>
      <c r="K295" s="101"/>
      <c r="L295" s="101"/>
    </row>
    <row r="296" spans="1:12" s="31" customFormat="1" ht="31.5" hidden="1">
      <c r="A296" s="101"/>
      <c r="B296" s="101"/>
      <c r="C296" s="101">
        <v>6050</v>
      </c>
      <c r="D296" s="101" t="s">
        <v>332</v>
      </c>
      <c r="E296" s="103">
        <v>1965392</v>
      </c>
      <c r="F296" s="103"/>
      <c r="G296" s="101"/>
      <c r="H296" s="101"/>
      <c r="I296" s="101"/>
      <c r="J296" s="101"/>
      <c r="K296" s="101"/>
      <c r="L296" s="103">
        <v>1965392</v>
      </c>
    </row>
    <row r="297" spans="1:12" s="31" customFormat="1" ht="20.25" customHeight="1">
      <c r="A297" s="101"/>
      <c r="B297" s="101">
        <v>90003</v>
      </c>
      <c r="C297" s="101"/>
      <c r="D297" s="101" t="s">
        <v>325</v>
      </c>
      <c r="E297" s="103">
        <v>215000</v>
      </c>
      <c r="F297" s="103">
        <v>215000</v>
      </c>
      <c r="G297" s="101">
        <f aca="true" t="shared" si="44" ref="G297:L297">SUM(G298)</f>
        <v>0</v>
      </c>
      <c r="H297" s="101">
        <f t="shared" si="44"/>
        <v>0</v>
      </c>
      <c r="I297" s="101">
        <f t="shared" si="44"/>
        <v>0</v>
      </c>
      <c r="J297" s="101">
        <f t="shared" si="44"/>
        <v>0</v>
      </c>
      <c r="K297" s="101">
        <f t="shared" si="44"/>
        <v>0</v>
      </c>
      <c r="L297" s="101">
        <f t="shared" si="44"/>
        <v>0</v>
      </c>
    </row>
    <row r="298" spans="1:12" s="31" customFormat="1" ht="20.25" customHeight="1" hidden="1">
      <c r="A298" s="98"/>
      <c r="B298" s="98"/>
      <c r="C298" s="98">
        <v>4300</v>
      </c>
      <c r="D298" s="98" t="s">
        <v>336</v>
      </c>
      <c r="E298" s="102">
        <v>320000</v>
      </c>
      <c r="F298" s="102">
        <v>320000</v>
      </c>
      <c r="G298" s="98"/>
      <c r="H298" s="98"/>
      <c r="I298" s="98"/>
      <c r="J298" s="98"/>
      <c r="K298" s="98"/>
      <c r="L298" s="98"/>
    </row>
    <row r="299" spans="1:12" s="31" customFormat="1" ht="18.75" customHeight="1">
      <c r="A299" s="107"/>
      <c r="B299" s="107">
        <v>90004</v>
      </c>
      <c r="C299" s="107"/>
      <c r="D299" s="107" t="s">
        <v>326</v>
      </c>
      <c r="E299" s="113">
        <v>55000</v>
      </c>
      <c r="F299" s="113">
        <v>55000</v>
      </c>
      <c r="G299" s="107">
        <f aca="true" t="shared" si="45" ref="G299:L299">SUM(G300:G302)</f>
        <v>0</v>
      </c>
      <c r="H299" s="107">
        <f t="shared" si="45"/>
        <v>0</v>
      </c>
      <c r="I299" s="107">
        <f t="shared" si="45"/>
        <v>0</v>
      </c>
      <c r="J299" s="107">
        <f t="shared" si="45"/>
        <v>0</v>
      </c>
      <c r="K299" s="107">
        <f t="shared" si="45"/>
        <v>0</v>
      </c>
      <c r="L299" s="107">
        <f t="shared" si="45"/>
        <v>0</v>
      </c>
    </row>
    <row r="300" spans="1:12" s="31" customFormat="1" ht="15.75" hidden="1">
      <c r="A300" s="105"/>
      <c r="B300" s="105"/>
      <c r="C300" s="105">
        <v>4210</v>
      </c>
      <c r="D300" s="105" t="s">
        <v>334</v>
      </c>
      <c r="E300" s="108">
        <v>4000</v>
      </c>
      <c r="F300" s="108">
        <v>4000</v>
      </c>
      <c r="G300" s="105"/>
      <c r="H300" s="105"/>
      <c r="I300" s="105"/>
      <c r="J300" s="105"/>
      <c r="K300" s="105"/>
      <c r="L300" s="105"/>
    </row>
    <row r="301" spans="1:12" s="31" customFormat="1" ht="19.5" customHeight="1" hidden="1">
      <c r="A301" s="101"/>
      <c r="B301" s="101"/>
      <c r="C301" s="101">
        <v>4270</v>
      </c>
      <c r="D301" s="101" t="s">
        <v>335</v>
      </c>
      <c r="E301" s="103">
        <v>7000</v>
      </c>
      <c r="F301" s="103">
        <v>7000</v>
      </c>
      <c r="G301" s="101"/>
      <c r="H301" s="101"/>
      <c r="I301" s="101"/>
      <c r="J301" s="101"/>
      <c r="K301" s="101"/>
      <c r="L301" s="101"/>
    </row>
    <row r="302" spans="1:12" s="31" customFormat="1" ht="21" customHeight="1" hidden="1">
      <c r="A302" s="101"/>
      <c r="B302" s="101"/>
      <c r="C302" s="101">
        <v>4300</v>
      </c>
      <c r="D302" s="101" t="s">
        <v>336</v>
      </c>
      <c r="E302" s="103">
        <v>50000</v>
      </c>
      <c r="F302" s="103">
        <v>50000</v>
      </c>
      <c r="G302" s="101"/>
      <c r="H302" s="101"/>
      <c r="I302" s="101"/>
      <c r="J302" s="101"/>
      <c r="K302" s="101"/>
      <c r="L302" s="101"/>
    </row>
    <row r="303" spans="1:12" s="31" customFormat="1" ht="21" customHeight="1">
      <c r="A303" s="107"/>
      <c r="B303" s="107">
        <v>90015</v>
      </c>
      <c r="C303" s="107"/>
      <c r="D303" s="107" t="s">
        <v>327</v>
      </c>
      <c r="E303" s="113">
        <v>1006000</v>
      </c>
      <c r="F303" s="113">
        <v>881000</v>
      </c>
      <c r="G303" s="113">
        <f>SUM(G304:G308)</f>
        <v>0</v>
      </c>
      <c r="H303" s="113">
        <f>SUM(H304:H308)</f>
        <v>0</v>
      </c>
      <c r="I303" s="113">
        <f>SUM(I304:I308)</f>
        <v>0</v>
      </c>
      <c r="J303" s="113">
        <f>SUM(J304:J308)</f>
        <v>0</v>
      </c>
      <c r="K303" s="113">
        <f>SUM(K304:K308)</f>
        <v>0</v>
      </c>
      <c r="L303" s="113">
        <v>125000</v>
      </c>
    </row>
    <row r="304" spans="1:12" s="31" customFormat="1" ht="15.75" hidden="1">
      <c r="A304" s="105"/>
      <c r="B304" s="105"/>
      <c r="C304" s="105">
        <v>4210</v>
      </c>
      <c r="D304" s="105" t="s">
        <v>334</v>
      </c>
      <c r="E304" s="108">
        <v>4000</v>
      </c>
      <c r="F304" s="108">
        <v>4000</v>
      </c>
      <c r="G304" s="105"/>
      <c r="H304" s="105"/>
      <c r="I304" s="105"/>
      <c r="J304" s="105"/>
      <c r="K304" s="105"/>
      <c r="L304" s="105"/>
    </row>
    <row r="305" spans="1:12" s="31" customFormat="1" ht="18.75" customHeight="1" hidden="1">
      <c r="A305" s="101"/>
      <c r="B305" s="101"/>
      <c r="C305" s="101">
        <v>4260</v>
      </c>
      <c r="D305" s="101" t="s">
        <v>341</v>
      </c>
      <c r="E305" s="103">
        <v>700000</v>
      </c>
      <c r="F305" s="103">
        <v>700000</v>
      </c>
      <c r="G305" s="101"/>
      <c r="H305" s="101"/>
      <c r="I305" s="101"/>
      <c r="J305" s="101"/>
      <c r="K305" s="101"/>
      <c r="L305" s="101"/>
    </row>
    <row r="306" spans="1:12" s="31" customFormat="1" ht="20.25" customHeight="1" hidden="1">
      <c r="A306" s="98"/>
      <c r="B306" s="98"/>
      <c r="C306" s="98">
        <v>4270</v>
      </c>
      <c r="D306" s="98" t="s">
        <v>335</v>
      </c>
      <c r="E306" s="102">
        <v>2000</v>
      </c>
      <c r="F306" s="102">
        <v>2000</v>
      </c>
      <c r="G306" s="98"/>
      <c r="H306" s="98"/>
      <c r="I306" s="98"/>
      <c r="J306" s="98"/>
      <c r="K306" s="98"/>
      <c r="L306" s="98"/>
    </row>
    <row r="307" spans="1:12" s="31" customFormat="1" ht="20.25" customHeight="1" hidden="1">
      <c r="A307" s="105"/>
      <c r="B307" s="105"/>
      <c r="C307" s="105">
        <v>4300</v>
      </c>
      <c r="D307" s="105" t="s">
        <v>336</v>
      </c>
      <c r="E307" s="108">
        <v>220000</v>
      </c>
      <c r="F307" s="108">
        <v>220000</v>
      </c>
      <c r="G307" s="105"/>
      <c r="H307" s="105"/>
      <c r="I307" s="105"/>
      <c r="J307" s="105"/>
      <c r="K307" s="105"/>
      <c r="L307" s="105"/>
    </row>
    <row r="308" spans="1:12" s="31" customFormat="1" ht="31.5" hidden="1">
      <c r="A308" s="101"/>
      <c r="B308" s="101"/>
      <c r="C308" s="101">
        <v>6050</v>
      </c>
      <c r="D308" s="101" t="s">
        <v>332</v>
      </c>
      <c r="E308" s="103">
        <v>150000</v>
      </c>
      <c r="F308" s="101"/>
      <c r="G308" s="101"/>
      <c r="H308" s="101"/>
      <c r="I308" s="101"/>
      <c r="J308" s="101"/>
      <c r="K308" s="101"/>
      <c r="L308" s="103">
        <v>150000</v>
      </c>
    </row>
    <row r="309" spans="1:12" s="31" customFormat="1" ht="47.25">
      <c r="A309" s="90">
        <v>921</v>
      </c>
      <c r="B309" s="90"/>
      <c r="C309" s="90"/>
      <c r="D309" s="90" t="s">
        <v>288</v>
      </c>
      <c r="E309" s="106">
        <f>SUM(E310+E317+E319+E322)</f>
        <v>4882300</v>
      </c>
      <c r="F309" s="90">
        <f aca="true" t="shared" si="46" ref="F309:L309">SUM(F310+F317+F319+F322)</f>
        <v>1322300</v>
      </c>
      <c r="G309" s="90">
        <f t="shared" si="46"/>
        <v>4500</v>
      </c>
      <c r="H309" s="90">
        <f t="shared" si="46"/>
        <v>0</v>
      </c>
      <c r="I309" s="90">
        <f t="shared" si="46"/>
        <v>1082200</v>
      </c>
      <c r="J309" s="90">
        <f t="shared" si="46"/>
        <v>0</v>
      </c>
      <c r="K309" s="90">
        <f t="shared" si="46"/>
        <v>0</v>
      </c>
      <c r="L309" s="90">
        <f t="shared" si="46"/>
        <v>3560000</v>
      </c>
    </row>
    <row r="310" spans="1:12" s="31" customFormat="1" ht="31.5">
      <c r="A310" s="105"/>
      <c r="B310" s="105">
        <v>92109</v>
      </c>
      <c r="C310" s="105"/>
      <c r="D310" s="105" t="s">
        <v>289</v>
      </c>
      <c r="E310" s="108">
        <v>2124200</v>
      </c>
      <c r="F310" s="108">
        <v>694200</v>
      </c>
      <c r="G310" s="108">
        <f>SUM(G311:G316)</f>
        <v>0</v>
      </c>
      <c r="H310" s="108">
        <f>SUM(H311:H316)</f>
        <v>0</v>
      </c>
      <c r="I310" s="108">
        <v>512200</v>
      </c>
      <c r="J310" s="108">
        <f>SUM(J311:J316)</f>
        <v>0</v>
      </c>
      <c r="K310" s="108">
        <f>SUM(K311:K316)</f>
        <v>0</v>
      </c>
      <c r="L310" s="108">
        <v>1430000</v>
      </c>
    </row>
    <row r="311" spans="1:12" s="31" customFormat="1" ht="31.5" hidden="1">
      <c r="A311" s="101"/>
      <c r="B311" s="101"/>
      <c r="C311" s="101">
        <v>2480</v>
      </c>
      <c r="D311" s="101" t="s">
        <v>369</v>
      </c>
      <c r="E311" s="103">
        <v>550000</v>
      </c>
      <c r="F311" s="103">
        <v>550000</v>
      </c>
      <c r="G311" s="101"/>
      <c r="H311" s="101"/>
      <c r="I311" s="103">
        <v>550000</v>
      </c>
      <c r="J311" s="101"/>
      <c r="K311" s="101"/>
      <c r="L311" s="101"/>
    </row>
    <row r="312" spans="1:12" s="31" customFormat="1" ht="15.75" hidden="1">
      <c r="A312" s="101"/>
      <c r="B312" s="101"/>
      <c r="C312" s="101">
        <v>4210</v>
      </c>
      <c r="D312" s="101" t="s">
        <v>334</v>
      </c>
      <c r="E312" s="103">
        <v>60000</v>
      </c>
      <c r="F312" s="103">
        <v>60000</v>
      </c>
      <c r="G312" s="101"/>
      <c r="H312" s="101"/>
      <c r="I312" s="101"/>
      <c r="J312" s="101"/>
      <c r="K312" s="101"/>
      <c r="L312" s="101"/>
    </row>
    <row r="313" spans="1:12" s="31" customFormat="1" ht="18.75" customHeight="1" hidden="1">
      <c r="A313" s="101"/>
      <c r="B313" s="101"/>
      <c r="C313" s="101">
        <v>4260</v>
      </c>
      <c r="D313" s="101" t="s">
        <v>341</v>
      </c>
      <c r="E313" s="103">
        <v>37000</v>
      </c>
      <c r="F313" s="103">
        <v>37000</v>
      </c>
      <c r="G313" s="101"/>
      <c r="H313" s="101"/>
      <c r="I313" s="101"/>
      <c r="J313" s="101"/>
      <c r="K313" s="101"/>
      <c r="L313" s="101"/>
    </row>
    <row r="314" spans="1:12" s="31" customFormat="1" ht="18" customHeight="1" hidden="1">
      <c r="A314" s="101"/>
      <c r="B314" s="101"/>
      <c r="C314" s="101">
        <v>4270</v>
      </c>
      <c r="D314" s="101" t="s">
        <v>335</v>
      </c>
      <c r="E314" s="103">
        <v>90000</v>
      </c>
      <c r="F314" s="103">
        <v>90000</v>
      </c>
      <c r="G314" s="101"/>
      <c r="H314" s="101"/>
      <c r="I314" s="101"/>
      <c r="J314" s="101"/>
      <c r="K314" s="101"/>
      <c r="L314" s="101"/>
    </row>
    <row r="315" spans="1:12" s="31" customFormat="1" ht="21" customHeight="1" hidden="1">
      <c r="A315" s="101"/>
      <c r="B315" s="101"/>
      <c r="C315" s="101">
        <v>4300</v>
      </c>
      <c r="D315" s="101" t="s">
        <v>336</v>
      </c>
      <c r="E315" s="103">
        <v>15000</v>
      </c>
      <c r="F315" s="103">
        <v>15000</v>
      </c>
      <c r="G315" s="101"/>
      <c r="H315" s="101"/>
      <c r="I315" s="101"/>
      <c r="J315" s="101"/>
      <c r="K315" s="101"/>
      <c r="L315" s="101"/>
    </row>
    <row r="316" spans="1:12" s="31" customFormat="1" ht="36.75" customHeight="1" hidden="1">
      <c r="A316" s="101"/>
      <c r="B316" s="101"/>
      <c r="C316" s="101">
        <v>6050</v>
      </c>
      <c r="D316" s="101" t="s">
        <v>332</v>
      </c>
      <c r="E316" s="103">
        <v>200000</v>
      </c>
      <c r="F316" s="103"/>
      <c r="G316" s="101"/>
      <c r="H316" s="101"/>
      <c r="I316" s="101"/>
      <c r="J316" s="101"/>
      <c r="K316" s="101"/>
      <c r="L316" s="103">
        <v>200000</v>
      </c>
    </row>
    <row r="317" spans="1:12" s="31" customFormat="1" ht="19.5" customHeight="1">
      <c r="A317" s="101"/>
      <c r="B317" s="101">
        <v>92116</v>
      </c>
      <c r="C317" s="101"/>
      <c r="D317" s="101" t="s">
        <v>328</v>
      </c>
      <c r="E317" s="103">
        <v>570000</v>
      </c>
      <c r="F317" s="103">
        <v>570000</v>
      </c>
      <c r="G317" s="101">
        <f aca="true" t="shared" si="47" ref="G317:L317">SUM(G318)</f>
        <v>0</v>
      </c>
      <c r="H317" s="101">
        <f t="shared" si="47"/>
        <v>0</v>
      </c>
      <c r="I317" s="103">
        <v>570000</v>
      </c>
      <c r="J317" s="101">
        <f t="shared" si="47"/>
        <v>0</v>
      </c>
      <c r="K317" s="101">
        <f t="shared" si="47"/>
        <v>0</v>
      </c>
      <c r="L317" s="101">
        <f t="shared" si="47"/>
        <v>0</v>
      </c>
    </row>
    <row r="318" spans="1:12" s="31" customFormat="1" ht="31.5" hidden="1">
      <c r="A318" s="101"/>
      <c r="B318" s="101"/>
      <c r="C318" s="101">
        <v>2480</v>
      </c>
      <c r="D318" s="101" t="s">
        <v>369</v>
      </c>
      <c r="E318" s="103">
        <v>600000</v>
      </c>
      <c r="F318" s="103">
        <v>600000</v>
      </c>
      <c r="G318" s="101"/>
      <c r="H318" s="101"/>
      <c r="I318" s="103">
        <v>600000</v>
      </c>
      <c r="J318" s="101"/>
      <c r="K318" s="101"/>
      <c r="L318" s="101"/>
    </row>
    <row r="319" spans="1:12" s="31" customFormat="1" ht="15.75">
      <c r="A319" s="101"/>
      <c r="B319" s="101">
        <v>92120</v>
      </c>
      <c r="C319" s="101"/>
      <c r="D319" s="101" t="s">
        <v>329</v>
      </c>
      <c r="E319" s="103">
        <v>2139500</v>
      </c>
      <c r="F319" s="103">
        <v>9500</v>
      </c>
      <c r="G319" s="103">
        <f>SUM(G320:G321)</f>
        <v>0</v>
      </c>
      <c r="H319" s="103">
        <f>SUM(H320:H321)</f>
        <v>0</v>
      </c>
      <c r="I319" s="103">
        <f>SUM(I320:I321)</f>
        <v>0</v>
      </c>
      <c r="J319" s="103">
        <f>SUM(J320:J321)</f>
        <v>0</v>
      </c>
      <c r="K319" s="103">
        <f>SUM(K320:K321)</f>
        <v>0</v>
      </c>
      <c r="L319" s="103">
        <v>2130000</v>
      </c>
    </row>
    <row r="320" spans="1:12" s="31" customFormat="1" ht="18" customHeight="1" hidden="1">
      <c r="A320" s="101"/>
      <c r="B320" s="101"/>
      <c r="C320" s="101">
        <v>4300</v>
      </c>
      <c r="D320" s="101" t="s">
        <v>336</v>
      </c>
      <c r="E320" s="103">
        <v>9500</v>
      </c>
      <c r="F320" s="103">
        <v>9500</v>
      </c>
      <c r="G320" s="101"/>
      <c r="H320" s="101"/>
      <c r="I320" s="101"/>
      <c r="J320" s="101"/>
      <c r="K320" s="101"/>
      <c r="L320" s="101"/>
    </row>
    <row r="321" spans="1:12" s="31" customFormat="1" ht="31.5" hidden="1">
      <c r="A321" s="98"/>
      <c r="B321" s="98"/>
      <c r="C321" s="98">
        <v>6050</v>
      </c>
      <c r="D321" s="98" t="s">
        <v>370</v>
      </c>
      <c r="E321" s="102">
        <v>1570000</v>
      </c>
      <c r="F321" s="98"/>
      <c r="G321" s="98"/>
      <c r="H321" s="98"/>
      <c r="I321" s="98"/>
      <c r="J321" s="98"/>
      <c r="K321" s="98"/>
      <c r="L321" s="102">
        <v>1570000</v>
      </c>
    </row>
    <row r="322" spans="1:12" s="31" customFormat="1" ht="19.5" customHeight="1">
      <c r="A322" s="114"/>
      <c r="B322" s="114">
        <v>92195</v>
      </c>
      <c r="C322" s="114"/>
      <c r="D322" s="114" t="s">
        <v>174</v>
      </c>
      <c r="E322" s="115">
        <v>48600</v>
      </c>
      <c r="F322" s="115">
        <v>48600</v>
      </c>
      <c r="G322" s="115">
        <f aca="true" t="shared" si="48" ref="G322:L322">SUM(G323:G327)</f>
        <v>4500</v>
      </c>
      <c r="H322" s="115">
        <f t="shared" si="48"/>
        <v>0</v>
      </c>
      <c r="I322" s="115">
        <f t="shared" si="48"/>
        <v>0</v>
      </c>
      <c r="J322" s="115">
        <f t="shared" si="48"/>
        <v>0</v>
      </c>
      <c r="K322" s="115">
        <f t="shared" si="48"/>
        <v>0</v>
      </c>
      <c r="L322" s="115">
        <f t="shared" si="48"/>
        <v>0</v>
      </c>
    </row>
    <row r="323" spans="1:12" s="31" customFormat="1" ht="21" customHeight="1" hidden="1">
      <c r="A323" s="105"/>
      <c r="B323" s="105"/>
      <c r="C323" s="105">
        <v>4170</v>
      </c>
      <c r="D323" s="105" t="s">
        <v>340</v>
      </c>
      <c r="E323" s="108">
        <v>4500</v>
      </c>
      <c r="F323" s="108">
        <v>4500</v>
      </c>
      <c r="G323" s="108">
        <v>4500</v>
      </c>
      <c r="H323" s="105"/>
      <c r="I323" s="105"/>
      <c r="J323" s="105"/>
      <c r="K323" s="105"/>
      <c r="L323" s="105"/>
    </row>
    <row r="324" spans="1:12" s="31" customFormat="1" ht="21" customHeight="1" hidden="1">
      <c r="A324" s="101"/>
      <c r="B324" s="101"/>
      <c r="C324" s="101">
        <v>4210</v>
      </c>
      <c r="D324" s="101" t="s">
        <v>334</v>
      </c>
      <c r="E324" s="103">
        <v>7000</v>
      </c>
      <c r="F324" s="103">
        <v>7000</v>
      </c>
      <c r="G324" s="101"/>
      <c r="H324" s="101"/>
      <c r="I324" s="101"/>
      <c r="J324" s="101"/>
      <c r="K324" s="101"/>
      <c r="L324" s="101"/>
    </row>
    <row r="325" spans="1:12" s="31" customFormat="1" ht="21" customHeight="1" hidden="1">
      <c r="A325" s="101"/>
      <c r="B325" s="101"/>
      <c r="C325" s="101">
        <v>4260</v>
      </c>
      <c r="D325" s="101" t="s">
        <v>341</v>
      </c>
      <c r="E325" s="103">
        <v>22000</v>
      </c>
      <c r="F325" s="103">
        <v>22000</v>
      </c>
      <c r="G325" s="101"/>
      <c r="H325" s="101"/>
      <c r="I325" s="101"/>
      <c r="J325" s="101"/>
      <c r="K325" s="101"/>
      <c r="L325" s="101"/>
    </row>
    <row r="326" spans="1:12" s="31" customFormat="1" ht="21.75" customHeight="1" hidden="1">
      <c r="A326" s="101"/>
      <c r="B326" s="101"/>
      <c r="C326" s="101">
        <v>4270</v>
      </c>
      <c r="D326" s="101" t="s">
        <v>335</v>
      </c>
      <c r="E326" s="103">
        <v>2000</v>
      </c>
      <c r="F326" s="103">
        <v>2000</v>
      </c>
      <c r="G326" s="101"/>
      <c r="H326" s="101"/>
      <c r="I326" s="101"/>
      <c r="J326" s="101"/>
      <c r="K326" s="101"/>
      <c r="L326" s="101"/>
    </row>
    <row r="327" spans="1:12" s="31" customFormat="1" ht="20.25" customHeight="1" hidden="1">
      <c r="A327" s="101"/>
      <c r="B327" s="101"/>
      <c r="C327" s="101">
        <v>4300</v>
      </c>
      <c r="D327" s="101" t="s">
        <v>336</v>
      </c>
      <c r="E327" s="103">
        <v>32000</v>
      </c>
      <c r="F327" s="103">
        <v>32000</v>
      </c>
      <c r="G327" s="101"/>
      <c r="H327" s="101"/>
      <c r="I327" s="101"/>
      <c r="J327" s="101"/>
      <c r="K327" s="101"/>
      <c r="L327" s="101"/>
    </row>
    <row r="328" spans="1:12" s="31" customFormat="1" ht="30" customHeight="1">
      <c r="A328" s="90">
        <v>926</v>
      </c>
      <c r="B328" s="90"/>
      <c r="C328" s="90"/>
      <c r="D328" s="90" t="s">
        <v>290</v>
      </c>
      <c r="E328" s="90">
        <f>SUM(E329+E331+E353)</f>
        <v>630500</v>
      </c>
      <c r="F328" s="90">
        <f aca="true" t="shared" si="49" ref="F328:L328">SUM(F329+F331+F353)</f>
        <v>460500</v>
      </c>
      <c r="G328" s="90">
        <f t="shared" si="49"/>
        <v>233240</v>
      </c>
      <c r="H328" s="90">
        <f t="shared" si="49"/>
        <v>41760</v>
      </c>
      <c r="I328" s="90">
        <f t="shared" si="49"/>
        <v>120500</v>
      </c>
      <c r="J328" s="90">
        <f t="shared" si="49"/>
        <v>0</v>
      </c>
      <c r="K328" s="90">
        <f t="shared" si="49"/>
        <v>0</v>
      </c>
      <c r="L328" s="90">
        <f t="shared" si="49"/>
        <v>170000</v>
      </c>
    </row>
    <row r="329" spans="1:12" s="31" customFormat="1" ht="20.25" customHeight="1">
      <c r="A329" s="105"/>
      <c r="B329" s="105">
        <v>92601</v>
      </c>
      <c r="C329" s="105"/>
      <c r="D329" s="105" t="s">
        <v>330</v>
      </c>
      <c r="E329" s="105">
        <f aca="true" t="shared" si="50" ref="E329:L329">SUM(E330)</f>
        <v>150000</v>
      </c>
      <c r="F329" s="105">
        <f t="shared" si="50"/>
        <v>0</v>
      </c>
      <c r="G329" s="105">
        <f t="shared" si="50"/>
        <v>0</v>
      </c>
      <c r="H329" s="105">
        <f t="shared" si="50"/>
        <v>0</v>
      </c>
      <c r="I329" s="105">
        <f t="shared" si="50"/>
        <v>0</v>
      </c>
      <c r="J329" s="105">
        <f t="shared" si="50"/>
        <v>0</v>
      </c>
      <c r="K329" s="105">
        <f t="shared" si="50"/>
        <v>0</v>
      </c>
      <c r="L329" s="105">
        <f t="shared" si="50"/>
        <v>150000</v>
      </c>
    </row>
    <row r="330" spans="1:12" s="31" customFormat="1" ht="31.5" hidden="1">
      <c r="A330" s="101"/>
      <c r="B330" s="101"/>
      <c r="C330" s="101">
        <v>6050</v>
      </c>
      <c r="D330" s="101" t="s">
        <v>332</v>
      </c>
      <c r="E330" s="103">
        <v>150000</v>
      </c>
      <c r="F330" s="101"/>
      <c r="G330" s="101"/>
      <c r="H330" s="101"/>
      <c r="I330" s="101"/>
      <c r="J330" s="101"/>
      <c r="K330" s="101"/>
      <c r="L330" s="103">
        <v>150000</v>
      </c>
    </row>
    <row r="331" spans="1:12" s="31" customFormat="1" ht="18.75" customHeight="1">
      <c r="A331" s="101"/>
      <c r="B331" s="101">
        <v>92604</v>
      </c>
      <c r="C331" s="101"/>
      <c r="D331" s="101" t="s">
        <v>291</v>
      </c>
      <c r="E331" s="103">
        <v>340000</v>
      </c>
      <c r="F331" s="103">
        <v>320000</v>
      </c>
      <c r="G331" s="101">
        <f>SUM(G332:G352)</f>
        <v>233240</v>
      </c>
      <c r="H331" s="101">
        <f>SUM(H332:H352)</f>
        <v>41760</v>
      </c>
      <c r="I331" s="101">
        <f>SUM(I332:I352)</f>
        <v>0</v>
      </c>
      <c r="J331" s="101">
        <f>SUM(J332:J352)</f>
        <v>0</v>
      </c>
      <c r="K331" s="101">
        <f>SUM(K332:K352)</f>
        <v>0</v>
      </c>
      <c r="L331" s="103">
        <v>20000</v>
      </c>
    </row>
    <row r="332" spans="1:12" s="31" customFormat="1" ht="31.5" hidden="1">
      <c r="A332" s="101"/>
      <c r="B332" s="101"/>
      <c r="C332" s="101">
        <v>3020</v>
      </c>
      <c r="D332" s="101" t="s">
        <v>353</v>
      </c>
      <c r="E332" s="101">
        <v>800</v>
      </c>
      <c r="F332" s="101">
        <v>800</v>
      </c>
      <c r="G332" s="101"/>
      <c r="H332" s="101"/>
      <c r="I332" s="101"/>
      <c r="J332" s="101"/>
      <c r="K332" s="101"/>
      <c r="L332" s="101"/>
    </row>
    <row r="333" spans="1:12" s="31" customFormat="1" ht="31.5" hidden="1">
      <c r="A333" s="101"/>
      <c r="B333" s="101"/>
      <c r="C333" s="101">
        <v>4010</v>
      </c>
      <c r="D333" s="101" t="s">
        <v>344</v>
      </c>
      <c r="E333" s="103">
        <v>192900</v>
      </c>
      <c r="F333" s="103">
        <v>192900</v>
      </c>
      <c r="G333" s="103">
        <v>192900</v>
      </c>
      <c r="H333" s="101"/>
      <c r="I333" s="101"/>
      <c r="J333" s="101"/>
      <c r="K333" s="101"/>
      <c r="L333" s="101"/>
    </row>
    <row r="334" spans="1:12" s="31" customFormat="1" ht="15.75" hidden="1">
      <c r="A334" s="101"/>
      <c r="B334" s="101"/>
      <c r="C334" s="101">
        <v>4040</v>
      </c>
      <c r="D334" s="101" t="s">
        <v>345</v>
      </c>
      <c r="E334" s="103">
        <v>14500</v>
      </c>
      <c r="F334" s="103">
        <v>14500</v>
      </c>
      <c r="G334" s="103">
        <v>14500</v>
      </c>
      <c r="H334" s="101"/>
      <c r="I334" s="101"/>
      <c r="J334" s="101"/>
      <c r="K334" s="101"/>
      <c r="L334" s="101"/>
    </row>
    <row r="335" spans="1:12" s="31" customFormat="1" ht="15.75" hidden="1">
      <c r="A335" s="101"/>
      <c r="B335" s="101"/>
      <c r="C335" s="101">
        <v>4110</v>
      </c>
      <c r="D335" s="101" t="s">
        <v>371</v>
      </c>
      <c r="E335" s="103">
        <v>36660</v>
      </c>
      <c r="F335" s="103">
        <v>36660</v>
      </c>
      <c r="G335" s="101"/>
      <c r="H335" s="103">
        <v>36660</v>
      </c>
      <c r="I335" s="101"/>
      <c r="J335" s="101"/>
      <c r="K335" s="101"/>
      <c r="L335" s="101"/>
    </row>
    <row r="336" spans="1:12" s="31" customFormat="1" ht="20.25" customHeight="1" hidden="1">
      <c r="A336" s="101"/>
      <c r="B336" s="101"/>
      <c r="C336" s="101">
        <v>4120</v>
      </c>
      <c r="D336" s="101" t="s">
        <v>339</v>
      </c>
      <c r="E336" s="103">
        <v>5100</v>
      </c>
      <c r="F336" s="103">
        <v>5100</v>
      </c>
      <c r="G336" s="101"/>
      <c r="H336" s="103">
        <v>5100</v>
      </c>
      <c r="I336" s="101"/>
      <c r="J336" s="101"/>
      <c r="K336" s="101"/>
      <c r="L336" s="101"/>
    </row>
    <row r="337" spans="1:12" s="31" customFormat="1" ht="18.75" customHeight="1" hidden="1">
      <c r="A337" s="101"/>
      <c r="B337" s="101"/>
      <c r="C337" s="101">
        <v>4170</v>
      </c>
      <c r="D337" s="101" t="s">
        <v>340</v>
      </c>
      <c r="E337" s="103">
        <v>25840</v>
      </c>
      <c r="F337" s="103">
        <v>25840</v>
      </c>
      <c r="G337" s="103">
        <v>25840</v>
      </c>
      <c r="H337" s="101"/>
      <c r="I337" s="101"/>
      <c r="J337" s="101"/>
      <c r="K337" s="101"/>
      <c r="L337" s="101"/>
    </row>
    <row r="338" spans="1:12" s="31" customFormat="1" ht="15.75" hidden="1">
      <c r="A338" s="98"/>
      <c r="B338" s="98"/>
      <c r="C338" s="98">
        <v>4210</v>
      </c>
      <c r="D338" s="98" t="s">
        <v>334</v>
      </c>
      <c r="E338" s="102">
        <v>54966</v>
      </c>
      <c r="F338" s="102">
        <v>54966</v>
      </c>
      <c r="G338" s="98"/>
      <c r="H338" s="98"/>
      <c r="I338" s="98"/>
      <c r="J338" s="98"/>
      <c r="K338" s="98"/>
      <c r="L338" s="98"/>
    </row>
    <row r="339" spans="1:12" s="31" customFormat="1" ht="19.5" customHeight="1" hidden="1">
      <c r="A339" s="105"/>
      <c r="B339" s="105"/>
      <c r="C339" s="105">
        <v>4260</v>
      </c>
      <c r="D339" s="105" t="s">
        <v>341</v>
      </c>
      <c r="E339" s="108">
        <v>28000</v>
      </c>
      <c r="F339" s="108">
        <v>28000</v>
      </c>
      <c r="G339" s="105"/>
      <c r="H339" s="105"/>
      <c r="I339" s="105"/>
      <c r="J339" s="105"/>
      <c r="K339" s="105"/>
      <c r="L339" s="105"/>
    </row>
    <row r="340" spans="1:12" s="31" customFormat="1" ht="19.5" customHeight="1" hidden="1">
      <c r="A340" s="101"/>
      <c r="B340" s="101"/>
      <c r="C340" s="101">
        <v>4270</v>
      </c>
      <c r="D340" s="101" t="s">
        <v>335</v>
      </c>
      <c r="E340" s="103">
        <v>3000</v>
      </c>
      <c r="F340" s="103">
        <v>3000</v>
      </c>
      <c r="G340" s="101"/>
      <c r="H340" s="101"/>
      <c r="I340" s="101"/>
      <c r="J340" s="101"/>
      <c r="K340" s="101"/>
      <c r="L340" s="101"/>
    </row>
    <row r="341" spans="1:12" s="31" customFormat="1" ht="20.25" customHeight="1" hidden="1">
      <c r="A341" s="101"/>
      <c r="B341" s="101"/>
      <c r="C341" s="101">
        <v>4280</v>
      </c>
      <c r="D341" s="101" t="s">
        <v>372</v>
      </c>
      <c r="E341" s="101">
        <v>400</v>
      </c>
      <c r="F341" s="101">
        <v>400</v>
      </c>
      <c r="G341" s="101"/>
      <c r="H341" s="101"/>
      <c r="I341" s="101"/>
      <c r="J341" s="101"/>
      <c r="K341" s="101"/>
      <c r="L341" s="101"/>
    </row>
    <row r="342" spans="1:12" s="31" customFormat="1" ht="19.5" customHeight="1" hidden="1">
      <c r="A342" s="101"/>
      <c r="B342" s="101"/>
      <c r="C342" s="101">
        <v>4300</v>
      </c>
      <c r="D342" s="101" t="s">
        <v>336</v>
      </c>
      <c r="E342" s="103">
        <v>12500</v>
      </c>
      <c r="F342" s="103">
        <v>12500</v>
      </c>
      <c r="G342" s="101"/>
      <c r="H342" s="101"/>
      <c r="I342" s="101"/>
      <c r="J342" s="101"/>
      <c r="K342" s="101"/>
      <c r="L342" s="101"/>
    </row>
    <row r="343" spans="1:12" s="31" customFormat="1" ht="20.25" customHeight="1" hidden="1">
      <c r="A343" s="98"/>
      <c r="B343" s="98"/>
      <c r="C343" s="98">
        <v>4350</v>
      </c>
      <c r="D343" s="98" t="s">
        <v>373</v>
      </c>
      <c r="E343" s="102">
        <v>1500</v>
      </c>
      <c r="F343" s="102">
        <v>1500</v>
      </c>
      <c r="G343" s="98"/>
      <c r="H343" s="98"/>
      <c r="I343" s="98"/>
      <c r="J343" s="98"/>
      <c r="K343" s="98"/>
      <c r="L343" s="98"/>
    </row>
    <row r="344" spans="1:12" s="31" customFormat="1" ht="47.25" hidden="1">
      <c r="A344" s="105"/>
      <c r="B344" s="105"/>
      <c r="C344" s="105">
        <v>4360</v>
      </c>
      <c r="D344" s="91" t="s">
        <v>400</v>
      </c>
      <c r="E344" s="108">
        <v>2000</v>
      </c>
      <c r="F344" s="108">
        <v>2000</v>
      </c>
      <c r="G344" s="105"/>
      <c r="H344" s="105"/>
      <c r="I344" s="105"/>
      <c r="J344" s="105"/>
      <c r="K344" s="105"/>
      <c r="L344" s="105"/>
    </row>
    <row r="345" spans="1:12" s="31" customFormat="1" ht="47.25" hidden="1">
      <c r="A345" s="101"/>
      <c r="B345" s="101"/>
      <c r="C345" s="101">
        <v>4370</v>
      </c>
      <c r="D345" s="101" t="s">
        <v>401</v>
      </c>
      <c r="E345" s="103">
        <v>3500</v>
      </c>
      <c r="F345" s="103">
        <v>3500</v>
      </c>
      <c r="G345" s="101"/>
      <c r="H345" s="101"/>
      <c r="I345" s="101"/>
      <c r="J345" s="101"/>
      <c r="K345" s="101"/>
      <c r="L345" s="101"/>
    </row>
    <row r="346" spans="1:12" s="31" customFormat="1" ht="21" customHeight="1" hidden="1">
      <c r="A346" s="101"/>
      <c r="B346" s="101"/>
      <c r="C346" s="101">
        <v>4410</v>
      </c>
      <c r="D346" s="101" t="s">
        <v>349</v>
      </c>
      <c r="E346" s="103">
        <v>3000</v>
      </c>
      <c r="F346" s="103">
        <v>3000</v>
      </c>
      <c r="G346" s="101"/>
      <c r="H346" s="101"/>
      <c r="I346" s="101"/>
      <c r="J346" s="101"/>
      <c r="K346" s="101"/>
      <c r="L346" s="101"/>
    </row>
    <row r="347" spans="1:12" s="31" customFormat="1" ht="19.5" customHeight="1" hidden="1">
      <c r="A347" s="101"/>
      <c r="B347" s="101"/>
      <c r="C347" s="101">
        <v>4430</v>
      </c>
      <c r="D347" s="101" t="s">
        <v>351</v>
      </c>
      <c r="E347" s="103">
        <v>3600</v>
      </c>
      <c r="F347" s="103">
        <v>3600</v>
      </c>
      <c r="G347" s="101"/>
      <c r="H347" s="101"/>
      <c r="I347" s="101"/>
      <c r="J347" s="101"/>
      <c r="K347" s="101"/>
      <c r="L347" s="101"/>
    </row>
    <row r="348" spans="1:12" s="31" customFormat="1" ht="31.5" hidden="1">
      <c r="A348" s="101"/>
      <c r="B348" s="101"/>
      <c r="C348" s="101">
        <v>4440</v>
      </c>
      <c r="D348" s="101" t="s">
        <v>346</v>
      </c>
      <c r="E348" s="103">
        <v>8824</v>
      </c>
      <c r="F348" s="103">
        <v>8824</v>
      </c>
      <c r="G348" s="101"/>
      <c r="H348" s="101"/>
      <c r="I348" s="101"/>
      <c r="J348" s="101"/>
      <c r="K348" s="101"/>
      <c r="L348" s="101"/>
    </row>
    <row r="349" spans="1:12" s="31" customFormat="1" ht="21" customHeight="1" hidden="1">
      <c r="A349" s="101"/>
      <c r="B349" s="101"/>
      <c r="C349" s="101">
        <v>4480</v>
      </c>
      <c r="D349" s="101" t="s">
        <v>367</v>
      </c>
      <c r="E349" s="103">
        <v>1000</v>
      </c>
      <c r="F349" s="103">
        <v>1000</v>
      </c>
      <c r="G349" s="101"/>
      <c r="H349" s="101"/>
      <c r="I349" s="101"/>
      <c r="J349" s="101"/>
      <c r="K349" s="101"/>
      <c r="L349" s="101"/>
    </row>
    <row r="350" spans="1:12" s="31" customFormat="1" ht="47.25" hidden="1">
      <c r="A350" s="101"/>
      <c r="B350" s="101"/>
      <c r="C350" s="101">
        <v>4740</v>
      </c>
      <c r="D350" s="101" t="s">
        <v>404</v>
      </c>
      <c r="E350" s="103">
        <v>800</v>
      </c>
      <c r="F350" s="103">
        <v>800</v>
      </c>
      <c r="G350" s="101"/>
      <c r="H350" s="101"/>
      <c r="I350" s="101"/>
      <c r="J350" s="101"/>
      <c r="K350" s="101"/>
      <c r="L350" s="101"/>
    </row>
    <row r="351" spans="1:12" s="31" customFormat="1" ht="47.25" hidden="1">
      <c r="A351" s="98"/>
      <c r="B351" s="98"/>
      <c r="C351" s="98">
        <v>4750</v>
      </c>
      <c r="D351" s="98" t="s">
        <v>405</v>
      </c>
      <c r="E351" s="102">
        <v>1500</v>
      </c>
      <c r="F351" s="102">
        <v>1500</v>
      </c>
      <c r="G351" s="98"/>
      <c r="H351" s="98"/>
      <c r="I351" s="98"/>
      <c r="J351" s="98"/>
      <c r="K351" s="98"/>
      <c r="L351" s="98"/>
    </row>
    <row r="352" spans="1:12" s="31" customFormat="1" ht="31.5" hidden="1">
      <c r="A352" s="105"/>
      <c r="B352" s="105"/>
      <c r="C352" s="105">
        <v>6060</v>
      </c>
      <c r="D352" s="105" t="s">
        <v>411</v>
      </c>
      <c r="E352" s="108">
        <v>8000</v>
      </c>
      <c r="F352" s="108"/>
      <c r="G352" s="105"/>
      <c r="H352" s="105"/>
      <c r="I352" s="105"/>
      <c r="J352" s="105"/>
      <c r="K352" s="105"/>
      <c r="L352" s="108">
        <v>8000</v>
      </c>
    </row>
    <row r="353" spans="1:12" s="31" customFormat="1" ht="34.5" customHeight="1">
      <c r="A353" s="101"/>
      <c r="B353" s="101">
        <v>92605</v>
      </c>
      <c r="C353" s="101"/>
      <c r="D353" s="101" t="s">
        <v>331</v>
      </c>
      <c r="E353" s="103">
        <v>140500</v>
      </c>
      <c r="F353" s="103">
        <v>140500</v>
      </c>
      <c r="G353" s="101">
        <f aca="true" t="shared" si="51" ref="G353:L353">SUM(G354:G356)</f>
        <v>0</v>
      </c>
      <c r="H353" s="101">
        <f t="shared" si="51"/>
        <v>0</v>
      </c>
      <c r="I353" s="103">
        <v>120500</v>
      </c>
      <c r="J353" s="101">
        <f t="shared" si="51"/>
        <v>0</v>
      </c>
      <c r="K353" s="101">
        <f t="shared" si="51"/>
        <v>0</v>
      </c>
      <c r="L353" s="101">
        <f t="shared" si="51"/>
        <v>0</v>
      </c>
    </row>
    <row r="354" spans="1:12" s="31" customFormat="1" ht="50.25" customHeight="1" hidden="1">
      <c r="A354" s="101"/>
      <c r="B354" s="101"/>
      <c r="C354" s="101">
        <v>2820</v>
      </c>
      <c r="D354" s="101" t="s">
        <v>374</v>
      </c>
      <c r="E354" s="103">
        <v>90500</v>
      </c>
      <c r="F354" s="103">
        <v>90500</v>
      </c>
      <c r="G354" s="101"/>
      <c r="H354" s="101"/>
      <c r="I354" s="103">
        <v>90500</v>
      </c>
      <c r="J354" s="101"/>
      <c r="K354" s="101"/>
      <c r="L354" s="101"/>
    </row>
    <row r="355" spans="1:12" s="31" customFormat="1" ht="15.75" hidden="1">
      <c r="A355" s="101"/>
      <c r="B355" s="101"/>
      <c r="C355" s="101">
        <v>4210</v>
      </c>
      <c r="D355" s="101" t="s">
        <v>334</v>
      </c>
      <c r="E355" s="103">
        <v>3000</v>
      </c>
      <c r="F355" s="103">
        <v>3000</v>
      </c>
      <c r="G355" s="101"/>
      <c r="H355" s="101"/>
      <c r="I355" s="101"/>
      <c r="J355" s="101"/>
      <c r="K355" s="101"/>
      <c r="L355" s="101"/>
    </row>
    <row r="356" spans="1:12" s="31" customFormat="1" ht="23.25" customHeight="1" hidden="1">
      <c r="A356" s="101"/>
      <c r="B356" s="101"/>
      <c r="C356" s="101">
        <v>4300</v>
      </c>
      <c r="D356" s="101" t="s">
        <v>336</v>
      </c>
      <c r="E356" s="103">
        <v>3000</v>
      </c>
      <c r="F356" s="103">
        <v>3000</v>
      </c>
      <c r="G356" s="101"/>
      <c r="H356" s="101"/>
      <c r="I356" s="101"/>
      <c r="J356" s="101"/>
      <c r="K356" s="101"/>
      <c r="L356" s="101"/>
    </row>
    <row r="357" spans="1:12" s="32" customFormat="1" ht="36" customHeight="1">
      <c r="A357" s="109"/>
      <c r="B357" s="110" t="s">
        <v>110</v>
      </c>
      <c r="C357" s="110"/>
      <c r="D357" s="111"/>
      <c r="E357" s="112">
        <f aca="true" t="shared" si="52" ref="E357:L357">SUM(E8+E13+E19+E33+E44+E86+E89+E92+E117+E124+E129+E132+E226+E234+E274+E286+E309+E328)</f>
        <v>46370760</v>
      </c>
      <c r="F357" s="112">
        <f t="shared" si="52"/>
        <v>37672368</v>
      </c>
      <c r="G357" s="112">
        <f t="shared" si="52"/>
        <v>16235357</v>
      </c>
      <c r="H357" s="112">
        <f t="shared" si="52"/>
        <v>3166359</v>
      </c>
      <c r="I357" s="112">
        <f t="shared" si="52"/>
        <v>1757700</v>
      </c>
      <c r="J357" s="112">
        <f t="shared" si="52"/>
        <v>367000</v>
      </c>
      <c r="K357" s="112">
        <f t="shared" si="52"/>
        <v>308000</v>
      </c>
      <c r="L357" s="112">
        <f t="shared" si="52"/>
        <v>8698392</v>
      </c>
    </row>
    <row r="358" spans="1:12" ht="15.75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</row>
    <row r="359" spans="1:12" ht="15">
      <c r="A359" s="74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</row>
  </sheetData>
  <sheetProtection/>
  <mergeCells count="10">
    <mergeCell ref="F5:F6"/>
    <mergeCell ref="L5:L6"/>
    <mergeCell ref="C4:C6"/>
    <mergeCell ref="A1:L1"/>
    <mergeCell ref="E4:E6"/>
    <mergeCell ref="A4:A6"/>
    <mergeCell ref="D4:D6"/>
    <mergeCell ref="B4:B6"/>
    <mergeCell ref="F4:L4"/>
    <mergeCell ref="G5:K5"/>
  </mergeCells>
  <printOptions horizontalCentered="1"/>
  <pageMargins left="0.3937007874015748" right="0.3937007874015748" top="1.51" bottom="0.7874015748031497" header="0.5118110236220472" footer="0.5118110236220472"/>
  <pageSetup horizontalDpi="300" verticalDpi="300" orientation="landscape" paperSize="9" scale="85" r:id="rId1"/>
  <headerFooter alignWithMargins="0">
    <oddHeader>&amp;RZałącznik nr 2  
do  uchwały Rady Miejskiej  nr ............................................
z dnia ...................................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3" sqref="A3:J49"/>
    </sheetView>
  </sheetViews>
  <sheetFormatPr defaultColWidth="9.00390625" defaultRowHeight="12.75"/>
  <cols>
    <col min="1" max="1" width="4.00390625" style="0" customWidth="1"/>
    <col min="2" max="2" width="6.00390625" style="0" customWidth="1"/>
    <col min="3" max="3" width="7.75390625" style="0" customWidth="1"/>
    <col min="5" max="5" width="19.75390625" style="0" customWidth="1"/>
    <col min="6" max="6" width="16.375" style="0" customWidth="1"/>
    <col min="7" max="7" width="13.625" style="0" customWidth="1"/>
    <col min="8" max="8" width="13.25390625" style="0" customWidth="1"/>
    <col min="9" max="9" width="15.25390625" style="243" customWidth="1"/>
    <col min="10" max="10" width="9.375" style="0" customWidth="1"/>
  </cols>
  <sheetData>
    <row r="1" spans="1:10" ht="15">
      <c r="A1" s="235"/>
      <c r="B1" s="235"/>
      <c r="C1" s="235"/>
      <c r="D1" s="235"/>
      <c r="E1" s="235"/>
      <c r="F1" s="235"/>
      <c r="G1" s="235"/>
      <c r="H1" s="235"/>
      <c r="I1" s="236"/>
      <c r="J1" s="235"/>
    </row>
    <row r="2" spans="1:10" ht="18.75">
      <c r="A2" s="237"/>
      <c r="B2" s="237"/>
      <c r="C2" s="237"/>
      <c r="D2" s="237"/>
      <c r="E2" s="237"/>
      <c r="F2" s="237"/>
      <c r="G2" s="237"/>
      <c r="H2" s="237"/>
      <c r="I2" s="238"/>
      <c r="J2" s="237"/>
    </row>
    <row r="3" spans="1:10" ht="18.75">
      <c r="A3" s="241"/>
      <c r="B3" s="241"/>
      <c r="C3" s="241"/>
      <c r="D3" s="241"/>
      <c r="E3" s="241"/>
      <c r="F3" s="241"/>
      <c r="G3" s="241"/>
      <c r="H3" s="241"/>
      <c r="I3" s="242"/>
      <c r="J3" s="241"/>
    </row>
    <row r="4" spans="1:11" ht="15.75">
      <c r="A4" s="139"/>
      <c r="B4" s="139"/>
      <c r="C4" s="139"/>
      <c r="D4" s="139"/>
      <c r="E4" s="139"/>
      <c r="F4" s="139"/>
      <c r="G4" s="139" t="s">
        <v>592</v>
      </c>
      <c r="H4" s="139"/>
      <c r="I4" s="409"/>
      <c r="J4" s="139"/>
      <c r="K4" s="239"/>
    </row>
    <row r="5" spans="1:11" ht="15.75">
      <c r="A5" s="139"/>
      <c r="B5" s="139"/>
      <c r="C5" s="139"/>
      <c r="D5" s="139"/>
      <c r="E5" s="139"/>
      <c r="F5" s="139"/>
      <c r="G5" s="139" t="s">
        <v>593</v>
      </c>
      <c r="H5" s="139"/>
      <c r="I5" s="409"/>
      <c r="J5" s="139"/>
      <c r="K5" s="239"/>
    </row>
    <row r="6" spans="1:11" ht="15.75">
      <c r="A6" s="139"/>
      <c r="B6" s="139"/>
      <c r="C6" s="139"/>
      <c r="D6" s="139"/>
      <c r="E6" s="139"/>
      <c r="F6" s="139"/>
      <c r="G6" s="139" t="s">
        <v>594</v>
      </c>
      <c r="H6" s="139"/>
      <c r="I6" s="409"/>
      <c r="J6" s="139"/>
      <c r="K6" s="239"/>
    </row>
    <row r="7" spans="1:11" ht="15.75">
      <c r="A7" s="139"/>
      <c r="B7" s="139"/>
      <c r="C7" s="139"/>
      <c r="D7" s="139"/>
      <c r="E7" s="139"/>
      <c r="F7" s="139"/>
      <c r="G7" s="139"/>
      <c r="H7" s="139"/>
      <c r="I7" s="409"/>
      <c r="J7" s="139"/>
      <c r="K7" s="239"/>
    </row>
    <row r="8" spans="1:11" ht="15.75">
      <c r="A8" s="139"/>
      <c r="B8" s="418" t="s">
        <v>595</v>
      </c>
      <c r="C8" s="418"/>
      <c r="D8" s="418"/>
      <c r="E8" s="418"/>
      <c r="F8" s="418"/>
      <c r="G8" s="418"/>
      <c r="H8" s="418"/>
      <c r="I8" s="418"/>
      <c r="J8" s="418"/>
      <c r="K8" s="239"/>
    </row>
    <row r="9" spans="1:11" ht="15.75">
      <c r="A9" s="139"/>
      <c r="B9" s="418" t="s">
        <v>596</v>
      </c>
      <c r="C9" s="418"/>
      <c r="D9" s="418"/>
      <c r="E9" s="418"/>
      <c r="F9" s="418"/>
      <c r="G9" s="418"/>
      <c r="H9" s="418"/>
      <c r="I9" s="418"/>
      <c r="J9" s="418"/>
      <c r="K9" s="239"/>
    </row>
    <row r="10" spans="1:11" ht="15.75">
      <c r="A10" s="139"/>
      <c r="B10" s="418" t="s">
        <v>597</v>
      </c>
      <c r="C10" s="418"/>
      <c r="D10" s="418"/>
      <c r="E10" s="418"/>
      <c r="F10" s="418"/>
      <c r="G10" s="418"/>
      <c r="H10" s="418"/>
      <c r="I10" s="418"/>
      <c r="J10" s="418"/>
      <c r="K10" s="239"/>
    </row>
    <row r="11" spans="1:11" ht="15.75">
      <c r="A11" s="139"/>
      <c r="B11" s="418" t="s">
        <v>598</v>
      </c>
      <c r="C11" s="418"/>
      <c r="D11" s="418"/>
      <c r="E11" s="418"/>
      <c r="F11" s="418"/>
      <c r="G11" s="418"/>
      <c r="H11" s="418"/>
      <c r="I11" s="418"/>
      <c r="J11" s="418"/>
      <c r="K11" s="239"/>
    </row>
    <row r="12" spans="1:11" ht="33.75" customHeight="1" thickBot="1">
      <c r="A12" s="139"/>
      <c r="B12" s="139"/>
      <c r="C12" s="139"/>
      <c r="D12" s="139"/>
      <c r="E12" s="139"/>
      <c r="F12" s="139"/>
      <c r="G12" s="139"/>
      <c r="H12" s="139"/>
      <c r="I12" s="409"/>
      <c r="J12" s="139"/>
      <c r="K12" s="239"/>
    </row>
    <row r="13" spans="1:11" ht="16.5" thickBot="1">
      <c r="A13" s="139"/>
      <c r="B13" s="410"/>
      <c r="C13" s="411"/>
      <c r="D13" s="412"/>
      <c r="E13" s="411"/>
      <c r="F13" s="413"/>
      <c r="G13" s="414" t="s">
        <v>599</v>
      </c>
      <c r="H13" s="415" t="s">
        <v>600</v>
      </c>
      <c r="I13" s="415"/>
      <c r="J13" s="410" t="s">
        <v>601</v>
      </c>
      <c r="K13" s="239"/>
    </row>
    <row r="14" spans="1:11" ht="15.75">
      <c r="A14" s="139"/>
      <c r="B14" s="416"/>
      <c r="C14" s="417"/>
      <c r="D14" s="421"/>
      <c r="E14" s="417"/>
      <c r="F14" s="422" t="s">
        <v>602</v>
      </c>
      <c r="G14" s="423">
        <v>2007</v>
      </c>
      <c r="H14" s="424"/>
      <c r="I14" s="421" t="s">
        <v>603</v>
      </c>
      <c r="J14" s="416"/>
      <c r="K14" s="239"/>
    </row>
    <row r="15" spans="1:11" ht="15.75">
      <c r="A15" s="139"/>
      <c r="B15" s="423" t="s">
        <v>604</v>
      </c>
      <c r="C15" s="417" t="s">
        <v>605</v>
      </c>
      <c r="D15" s="421" t="s">
        <v>606</v>
      </c>
      <c r="E15" s="417"/>
      <c r="F15" s="425" t="s">
        <v>607</v>
      </c>
      <c r="G15" s="423"/>
      <c r="H15" s="424"/>
      <c r="I15" s="421" t="s">
        <v>608</v>
      </c>
      <c r="J15" s="426">
        <v>0.2111111111111111</v>
      </c>
      <c r="K15" s="239"/>
    </row>
    <row r="16" spans="1:11" ht="15.75">
      <c r="A16" s="139"/>
      <c r="B16" s="416"/>
      <c r="C16" s="417"/>
      <c r="D16" s="421"/>
      <c r="E16" s="417"/>
      <c r="F16" s="422">
        <v>2006</v>
      </c>
      <c r="G16" s="423"/>
      <c r="H16" s="424" t="s">
        <v>609</v>
      </c>
      <c r="I16" s="421" t="s">
        <v>610</v>
      </c>
      <c r="J16" s="416"/>
      <c r="K16" s="239"/>
    </row>
    <row r="17" spans="1:11" ht="16.5" thickBot="1">
      <c r="A17" s="139"/>
      <c r="B17" s="427"/>
      <c r="C17" s="428"/>
      <c r="D17" s="429"/>
      <c r="E17" s="428"/>
      <c r="F17" s="430"/>
      <c r="G17" s="431"/>
      <c r="H17" s="432"/>
      <c r="I17" s="429" t="s">
        <v>611</v>
      </c>
      <c r="J17" s="427"/>
      <c r="K17" s="239"/>
    </row>
    <row r="18" spans="1:11" ht="15.75">
      <c r="A18" s="139"/>
      <c r="B18" s="433" t="s">
        <v>612</v>
      </c>
      <c r="C18" s="433" t="s">
        <v>613</v>
      </c>
      <c r="D18" s="434" t="s">
        <v>614</v>
      </c>
      <c r="E18" s="435"/>
      <c r="F18" s="433" t="s">
        <v>615</v>
      </c>
      <c r="G18" s="433" t="s">
        <v>616</v>
      </c>
      <c r="H18" s="434" t="s">
        <v>617</v>
      </c>
      <c r="I18" s="433" t="s">
        <v>618</v>
      </c>
      <c r="J18" s="435" t="s">
        <v>619</v>
      </c>
      <c r="K18" s="239"/>
    </row>
    <row r="19" spans="1:11" ht="15.75">
      <c r="A19" s="139"/>
      <c r="B19" s="433">
        <v>1</v>
      </c>
      <c r="C19" s="433" t="s">
        <v>171</v>
      </c>
      <c r="D19" s="436" t="s">
        <v>620</v>
      </c>
      <c r="E19" s="225"/>
      <c r="F19" s="437">
        <v>170626</v>
      </c>
      <c r="G19" s="437">
        <v>520820</v>
      </c>
      <c r="H19" s="438">
        <v>520820</v>
      </c>
      <c r="I19" s="220"/>
      <c r="J19" s="439">
        <f>G19/F19</f>
        <v>3.0524070188599626</v>
      </c>
      <c r="K19" s="239"/>
    </row>
    <row r="20" spans="1:11" ht="15.75">
      <c r="A20" s="139"/>
      <c r="B20" s="440">
        <v>2</v>
      </c>
      <c r="C20" s="440">
        <v>600</v>
      </c>
      <c r="D20" s="441" t="s">
        <v>621</v>
      </c>
      <c r="E20" s="442"/>
      <c r="F20" s="443">
        <v>1005830</v>
      </c>
      <c r="G20" s="443">
        <v>1017000</v>
      </c>
      <c r="H20" s="444">
        <v>1017000</v>
      </c>
      <c r="I20" s="192"/>
      <c r="J20" s="445">
        <f>G20/F20</f>
        <v>1.0111052563554477</v>
      </c>
      <c r="K20" s="239"/>
    </row>
    <row r="21" spans="1:11" ht="15.75">
      <c r="A21" s="139"/>
      <c r="B21" s="446">
        <v>3</v>
      </c>
      <c r="C21" s="447">
        <v>700</v>
      </c>
      <c r="D21" s="448" t="s">
        <v>622</v>
      </c>
      <c r="E21" s="449"/>
      <c r="F21" s="443">
        <v>898309</v>
      </c>
      <c r="G21" s="443">
        <v>1050000</v>
      </c>
      <c r="H21" s="443">
        <v>1050000</v>
      </c>
      <c r="I21" s="192"/>
      <c r="J21" s="445">
        <f>G21/F21</f>
        <v>1.168862830050684</v>
      </c>
      <c r="K21" s="239"/>
    </row>
    <row r="22" spans="1:11" ht="15.75">
      <c r="A22" s="139"/>
      <c r="B22" s="446">
        <v>4</v>
      </c>
      <c r="C22" s="447">
        <v>710</v>
      </c>
      <c r="D22" s="448" t="s">
        <v>623</v>
      </c>
      <c r="E22" s="449"/>
      <c r="F22" s="443">
        <v>191278</v>
      </c>
      <c r="G22" s="443">
        <v>675000</v>
      </c>
      <c r="H22" s="443">
        <v>674000</v>
      </c>
      <c r="I22" s="443">
        <v>1000</v>
      </c>
      <c r="J22" s="439">
        <f>G22/F22</f>
        <v>3.5288951160091595</v>
      </c>
      <c r="K22" s="239"/>
    </row>
    <row r="23" spans="1:11" ht="15.75">
      <c r="A23" s="139"/>
      <c r="B23" s="450">
        <v>5</v>
      </c>
      <c r="C23" s="451">
        <v>750</v>
      </c>
      <c r="D23" s="441" t="s">
        <v>624</v>
      </c>
      <c r="E23" s="442"/>
      <c r="F23" s="452">
        <v>3545041</v>
      </c>
      <c r="G23" s="452">
        <v>4298550</v>
      </c>
      <c r="H23" s="452">
        <v>4137703</v>
      </c>
      <c r="I23" s="452">
        <v>160847</v>
      </c>
      <c r="J23" s="453">
        <f>G23/F23</f>
        <v>1.212552971883823</v>
      </c>
      <c r="K23" s="239"/>
    </row>
    <row r="24" spans="1:11" ht="15.75">
      <c r="A24" s="139"/>
      <c r="B24" s="454">
        <v>6</v>
      </c>
      <c r="C24" s="451">
        <v>751</v>
      </c>
      <c r="D24" s="441" t="s">
        <v>625</v>
      </c>
      <c r="E24" s="455"/>
      <c r="F24" s="441"/>
      <c r="G24" s="441"/>
      <c r="H24" s="311"/>
      <c r="I24" s="441"/>
      <c r="J24" s="456"/>
      <c r="K24" s="240"/>
    </row>
    <row r="25" spans="1:11" ht="15.75">
      <c r="A25" s="139"/>
      <c r="B25" s="457"/>
      <c r="C25" s="434"/>
      <c r="D25" s="436" t="s">
        <v>626</v>
      </c>
      <c r="E25" s="458"/>
      <c r="F25" s="438">
        <v>79643</v>
      </c>
      <c r="G25" s="438">
        <v>3868</v>
      </c>
      <c r="H25" s="437">
        <v>0</v>
      </c>
      <c r="I25" s="438">
        <v>3868</v>
      </c>
      <c r="J25" s="459">
        <f>G25/F25</f>
        <v>0.048566729028288735</v>
      </c>
      <c r="K25" s="240"/>
    </row>
    <row r="26" spans="1:11" ht="15.75">
      <c r="A26" s="139"/>
      <c r="B26" s="460">
        <v>7</v>
      </c>
      <c r="C26" s="461">
        <v>752</v>
      </c>
      <c r="D26" s="462" t="s">
        <v>627</v>
      </c>
      <c r="E26" s="463"/>
      <c r="F26" s="208">
        <v>500</v>
      </c>
      <c r="G26" s="209">
        <v>1000</v>
      </c>
      <c r="H26" s="208">
        <v>0</v>
      </c>
      <c r="I26" s="209">
        <v>1000</v>
      </c>
      <c r="J26" s="464">
        <f>G26/F26</f>
        <v>2</v>
      </c>
      <c r="K26" s="239"/>
    </row>
    <row r="27" spans="1:11" ht="15.75">
      <c r="A27" s="139"/>
      <c r="B27" s="454">
        <v>8</v>
      </c>
      <c r="C27" s="451">
        <v>754</v>
      </c>
      <c r="D27" s="441" t="s">
        <v>628</v>
      </c>
      <c r="E27" s="455"/>
      <c r="F27" s="441"/>
      <c r="G27" s="441"/>
      <c r="H27" s="441"/>
      <c r="I27" s="441"/>
      <c r="J27" s="311"/>
      <c r="K27" s="239"/>
    </row>
    <row r="28" spans="1:11" ht="15.75">
      <c r="A28" s="139"/>
      <c r="B28" s="465"/>
      <c r="C28" s="461"/>
      <c r="D28" s="462" t="s">
        <v>629</v>
      </c>
      <c r="E28" s="409"/>
      <c r="F28" s="466">
        <v>349722</v>
      </c>
      <c r="G28" s="466">
        <v>344651</v>
      </c>
      <c r="H28" s="466">
        <v>344651</v>
      </c>
      <c r="I28" s="466">
        <v>700</v>
      </c>
      <c r="J28" s="467">
        <f>G28/F28</f>
        <v>0.9854999113581645</v>
      </c>
      <c r="K28" s="239"/>
    </row>
    <row r="29" spans="1:11" ht="15.75">
      <c r="A29" s="139"/>
      <c r="B29" s="454">
        <v>9</v>
      </c>
      <c r="C29" s="451">
        <v>756</v>
      </c>
      <c r="D29" s="441" t="s">
        <v>630</v>
      </c>
      <c r="E29" s="455"/>
      <c r="F29" s="468"/>
      <c r="G29" s="441"/>
      <c r="H29" s="441"/>
      <c r="I29" s="441"/>
      <c r="J29" s="456"/>
      <c r="K29" s="239"/>
    </row>
    <row r="30" spans="1:11" ht="15.75">
      <c r="A30" s="139"/>
      <c r="B30" s="465"/>
      <c r="C30" s="461"/>
      <c r="D30" s="462" t="s">
        <v>631</v>
      </c>
      <c r="E30" s="409"/>
      <c r="F30" s="466"/>
      <c r="G30" s="462"/>
      <c r="H30" s="462"/>
      <c r="I30" s="462"/>
      <c r="J30" s="469"/>
      <c r="K30" s="239"/>
    </row>
    <row r="31" spans="1:11" ht="15.75">
      <c r="A31" s="139"/>
      <c r="B31" s="465"/>
      <c r="C31" s="461"/>
      <c r="D31" s="462" t="s">
        <v>632</v>
      </c>
      <c r="E31" s="409"/>
      <c r="F31" s="466"/>
      <c r="G31" s="462"/>
      <c r="H31" s="462"/>
      <c r="I31" s="462"/>
      <c r="J31" s="469"/>
      <c r="K31" s="239"/>
    </row>
    <row r="32" spans="1:11" ht="15.75">
      <c r="A32" s="139"/>
      <c r="B32" s="465"/>
      <c r="C32" s="461"/>
      <c r="D32" s="462" t="s">
        <v>633</v>
      </c>
      <c r="E32" s="409"/>
      <c r="F32" s="466"/>
      <c r="G32" s="462"/>
      <c r="H32" s="462"/>
      <c r="I32" s="462"/>
      <c r="J32" s="469"/>
      <c r="K32" s="239"/>
    </row>
    <row r="33" spans="1:11" ht="15.75">
      <c r="A33" s="139"/>
      <c r="B33" s="457"/>
      <c r="C33" s="434"/>
      <c r="D33" s="436" t="s">
        <v>634</v>
      </c>
      <c r="E33" s="458"/>
      <c r="F33" s="438">
        <v>264247</v>
      </c>
      <c r="G33" s="438">
        <v>299500</v>
      </c>
      <c r="H33" s="438">
        <v>299500</v>
      </c>
      <c r="I33" s="436"/>
      <c r="J33" s="467">
        <f>G33/F33</f>
        <v>1.1334092723853062</v>
      </c>
      <c r="K33" s="239"/>
    </row>
    <row r="34" spans="1:11" ht="15.75">
      <c r="A34" s="139"/>
      <c r="B34" s="470">
        <v>10</v>
      </c>
      <c r="C34" s="434">
        <v>757</v>
      </c>
      <c r="D34" s="436" t="s">
        <v>635</v>
      </c>
      <c r="E34" s="225"/>
      <c r="F34" s="437">
        <v>247790</v>
      </c>
      <c r="G34" s="437">
        <v>675000</v>
      </c>
      <c r="H34" s="437">
        <v>675000</v>
      </c>
      <c r="I34" s="436"/>
      <c r="J34" s="471">
        <f>G34/F34</f>
        <v>2.7240808749344203</v>
      </c>
      <c r="K34" s="239"/>
    </row>
    <row r="35" spans="1:11" ht="15.75">
      <c r="A35" s="139"/>
      <c r="B35" s="446">
        <v>11</v>
      </c>
      <c r="C35" s="447">
        <v>758</v>
      </c>
      <c r="D35" s="448" t="s">
        <v>636</v>
      </c>
      <c r="E35" s="449"/>
      <c r="F35" s="443"/>
      <c r="G35" s="443">
        <v>344665</v>
      </c>
      <c r="H35" s="443">
        <v>344665</v>
      </c>
      <c r="I35" s="192"/>
      <c r="J35" s="439"/>
      <c r="K35" s="239"/>
    </row>
    <row r="36" spans="1:11" ht="15.75">
      <c r="A36" s="139"/>
      <c r="B36" s="446">
        <v>12</v>
      </c>
      <c r="C36" s="447">
        <v>801</v>
      </c>
      <c r="D36" s="448" t="s">
        <v>637</v>
      </c>
      <c r="E36" s="449"/>
      <c r="F36" s="443">
        <v>16750795</v>
      </c>
      <c r="G36" s="443">
        <v>16815174</v>
      </c>
      <c r="H36" s="443">
        <v>16815174</v>
      </c>
      <c r="I36" s="192"/>
      <c r="J36" s="445">
        <f>G36/F36</f>
        <v>1.0038433399728193</v>
      </c>
      <c r="K36" s="239"/>
    </row>
    <row r="37" spans="1:11" ht="15.75">
      <c r="A37" s="139"/>
      <c r="B37" s="446">
        <v>13</v>
      </c>
      <c r="C37" s="447">
        <v>851</v>
      </c>
      <c r="D37" s="448" t="s">
        <v>638</v>
      </c>
      <c r="E37" s="449"/>
      <c r="F37" s="443">
        <v>272928</v>
      </c>
      <c r="G37" s="443">
        <v>320000</v>
      </c>
      <c r="H37" s="443">
        <v>320000</v>
      </c>
      <c r="I37" s="192"/>
      <c r="J37" s="445">
        <f>G37/F37</f>
        <v>1.172470395122523</v>
      </c>
      <c r="K37" s="239"/>
    </row>
    <row r="38" spans="1:11" ht="15.75">
      <c r="A38" s="139"/>
      <c r="B38" s="450">
        <v>14</v>
      </c>
      <c r="C38" s="451">
        <v>852</v>
      </c>
      <c r="D38" s="441" t="s">
        <v>639</v>
      </c>
      <c r="E38" s="442"/>
      <c r="F38" s="452">
        <v>8118880</v>
      </c>
      <c r="G38" s="452">
        <v>9653350</v>
      </c>
      <c r="H38" s="452">
        <v>2586350</v>
      </c>
      <c r="I38" s="452">
        <v>7067000</v>
      </c>
      <c r="J38" s="453">
        <f>G38/F38</f>
        <v>1.1890002069250931</v>
      </c>
      <c r="K38" s="239"/>
    </row>
    <row r="39" spans="1:11" ht="15.75">
      <c r="A39" s="139"/>
      <c r="B39" s="454">
        <v>15</v>
      </c>
      <c r="C39" s="451">
        <v>854</v>
      </c>
      <c r="D39" s="441" t="s">
        <v>640</v>
      </c>
      <c r="E39" s="455"/>
      <c r="F39" s="468"/>
      <c r="G39" s="468"/>
      <c r="H39" s="468"/>
      <c r="I39" s="441"/>
      <c r="J39" s="311"/>
      <c r="K39" s="239"/>
    </row>
    <row r="40" spans="1:11" ht="15.75">
      <c r="A40" s="139"/>
      <c r="B40" s="465"/>
      <c r="C40" s="461"/>
      <c r="D40" s="462" t="s">
        <v>641</v>
      </c>
      <c r="E40" s="409"/>
      <c r="F40" s="466">
        <v>1164467</v>
      </c>
      <c r="G40" s="466">
        <v>1024990</v>
      </c>
      <c r="H40" s="466">
        <v>1024990</v>
      </c>
      <c r="I40" s="462"/>
      <c r="J40" s="467">
        <f>G40/F40</f>
        <v>0.8802224537062879</v>
      </c>
      <c r="K40" s="239"/>
    </row>
    <row r="41" spans="1:11" ht="15.75">
      <c r="A41" s="139"/>
      <c r="B41" s="454">
        <v>16</v>
      </c>
      <c r="C41" s="451">
        <v>900</v>
      </c>
      <c r="D41" s="441" t="s">
        <v>642</v>
      </c>
      <c r="E41" s="455"/>
      <c r="F41" s="441"/>
      <c r="G41" s="468"/>
      <c r="H41" s="441"/>
      <c r="I41" s="441"/>
      <c r="J41" s="311"/>
      <c r="K41" s="239"/>
    </row>
    <row r="42" spans="1:11" ht="15.75">
      <c r="A42" s="139"/>
      <c r="B42" s="465"/>
      <c r="C42" s="461"/>
      <c r="D42" s="462" t="s">
        <v>643</v>
      </c>
      <c r="E42" s="409"/>
      <c r="F42" s="466">
        <v>2257352</v>
      </c>
      <c r="G42" s="466">
        <v>3814392</v>
      </c>
      <c r="H42" s="466">
        <v>3814392</v>
      </c>
      <c r="I42" s="462"/>
      <c r="J42" s="467">
        <f>G42/F42</f>
        <v>1.6897639357973413</v>
      </c>
      <c r="K42" s="239"/>
    </row>
    <row r="43" spans="1:11" ht="15.75">
      <c r="A43" s="139"/>
      <c r="B43" s="454">
        <v>17</v>
      </c>
      <c r="C43" s="451">
        <v>921</v>
      </c>
      <c r="D43" s="441" t="s">
        <v>644</v>
      </c>
      <c r="E43" s="455"/>
      <c r="F43" s="441"/>
      <c r="G43" s="441"/>
      <c r="H43" s="441"/>
      <c r="I43" s="441"/>
      <c r="J43" s="311"/>
      <c r="K43" s="239"/>
    </row>
    <row r="44" spans="1:11" ht="15.75">
      <c r="A44" s="139"/>
      <c r="B44" s="457"/>
      <c r="C44" s="434"/>
      <c r="D44" s="436" t="s">
        <v>645</v>
      </c>
      <c r="E44" s="458"/>
      <c r="F44" s="438">
        <v>1646846</v>
      </c>
      <c r="G44" s="438">
        <v>4882300</v>
      </c>
      <c r="H44" s="438">
        <v>4882300</v>
      </c>
      <c r="I44" s="436"/>
      <c r="J44" s="459">
        <f>G44/F44</f>
        <v>2.964636644835036</v>
      </c>
      <c r="K44" s="239"/>
    </row>
    <row r="45" spans="1:11" ht="16.5" thickBot="1">
      <c r="A45" s="139"/>
      <c r="B45" s="460">
        <v>18</v>
      </c>
      <c r="C45" s="472">
        <v>926</v>
      </c>
      <c r="D45" s="462" t="s">
        <v>646</v>
      </c>
      <c r="E45" s="463"/>
      <c r="F45" s="209">
        <v>592073</v>
      </c>
      <c r="G45" s="209">
        <v>630500</v>
      </c>
      <c r="H45" s="209">
        <v>630500</v>
      </c>
      <c r="I45" s="208"/>
      <c r="J45" s="464">
        <f>G45/F45</f>
        <v>1.0649024697967988</v>
      </c>
      <c r="K45" s="239"/>
    </row>
    <row r="46" spans="1:11" ht="15.75">
      <c r="A46" s="139"/>
      <c r="B46" s="473"/>
      <c r="C46" s="474"/>
      <c r="D46" s="475"/>
      <c r="E46" s="475"/>
      <c r="F46" s="476"/>
      <c r="G46" s="474"/>
      <c r="H46" s="476"/>
      <c r="I46" s="473"/>
      <c r="J46" s="476"/>
      <c r="K46" s="239"/>
    </row>
    <row r="47" spans="1:11" ht="16.5" thickBot="1">
      <c r="A47" s="139"/>
      <c r="B47" s="477"/>
      <c r="C47" s="478"/>
      <c r="D47" s="479" t="s">
        <v>647</v>
      </c>
      <c r="E47" s="479"/>
      <c r="F47" s="480">
        <f>SUM(F19:F45)</f>
        <v>37556327</v>
      </c>
      <c r="G47" s="480">
        <f>SUM(G19:G45)</f>
        <v>46370760</v>
      </c>
      <c r="H47" s="480">
        <f>SUM(H19:H45)</f>
        <v>39137045</v>
      </c>
      <c r="I47" s="480">
        <f>SUM(I19:I45)</f>
        <v>7234415</v>
      </c>
      <c r="J47" s="481">
        <f>G47/F47</f>
        <v>1.2346990162270128</v>
      </c>
      <c r="K47" s="239"/>
    </row>
    <row r="48" spans="1:11" ht="15.75">
      <c r="A48" s="139"/>
      <c r="B48" s="139"/>
      <c r="C48" s="139"/>
      <c r="D48" s="139"/>
      <c r="E48" s="139"/>
      <c r="F48" s="139"/>
      <c r="G48" s="139"/>
      <c r="H48" s="139"/>
      <c r="I48" s="409"/>
      <c r="J48" s="139"/>
      <c r="K48" s="239"/>
    </row>
    <row r="49" spans="1:11" ht="15.75">
      <c r="A49" s="139"/>
      <c r="B49" s="139"/>
      <c r="C49" s="139"/>
      <c r="D49" s="139"/>
      <c r="E49" s="139"/>
      <c r="F49" s="139"/>
      <c r="G49" s="139"/>
      <c r="H49" s="139"/>
      <c r="I49" s="409"/>
      <c r="J49" s="139"/>
      <c r="K49" s="239"/>
    </row>
    <row r="50" spans="1:11" ht="18.75">
      <c r="A50" s="241"/>
      <c r="B50" s="241"/>
      <c r="C50" s="241"/>
      <c r="D50" s="241"/>
      <c r="E50" s="241"/>
      <c r="F50" s="241"/>
      <c r="G50" s="241"/>
      <c r="H50" s="241"/>
      <c r="I50" s="242"/>
      <c r="J50" s="241"/>
      <c r="K50" s="239"/>
    </row>
    <row r="52" ht="13.5" customHeight="1"/>
  </sheetData>
  <mergeCells count="4">
    <mergeCell ref="B8:J8"/>
    <mergeCell ref="B9:J9"/>
    <mergeCell ref="B10:J10"/>
    <mergeCell ref="B11:J11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:F37"/>
    </sheetView>
  </sheetViews>
  <sheetFormatPr defaultColWidth="9.00390625" defaultRowHeight="12.75"/>
  <cols>
    <col min="1" max="1" width="4.75390625" style="1" bestFit="1" customWidth="1"/>
    <col min="2" max="2" width="39.75390625" style="1" customWidth="1"/>
    <col min="3" max="3" width="14.00390625" style="1" customWidth="1"/>
    <col min="4" max="4" width="17.125" style="1" customWidth="1"/>
    <col min="5" max="5" width="9.125" style="1" customWidth="1"/>
    <col min="6" max="6" width="11.00390625" style="1" customWidth="1"/>
    <col min="7" max="16384" width="9.125" style="1" customWidth="1"/>
  </cols>
  <sheetData>
    <row r="1" spans="1:4" ht="15" customHeight="1">
      <c r="A1" s="404" t="s">
        <v>54</v>
      </c>
      <c r="B1" s="404"/>
      <c r="C1" s="404"/>
      <c r="D1" s="404"/>
    </row>
    <row r="2" ht="6.75" customHeight="1">
      <c r="A2" s="15"/>
    </row>
    <row r="3" ht="12.75">
      <c r="D3" s="10" t="s">
        <v>33</v>
      </c>
    </row>
    <row r="4" spans="1:4" ht="15" customHeight="1">
      <c r="A4" s="405" t="s">
        <v>45</v>
      </c>
      <c r="B4" s="405" t="s">
        <v>5</v>
      </c>
      <c r="C4" s="406" t="s">
        <v>47</v>
      </c>
      <c r="D4" s="407" t="s">
        <v>48</v>
      </c>
    </row>
    <row r="5" spans="1:4" ht="15" customHeight="1">
      <c r="A5" s="405"/>
      <c r="B5" s="405"/>
      <c r="C5" s="405"/>
      <c r="D5" s="408"/>
    </row>
    <row r="6" spans="1:4" ht="15.75" customHeight="1">
      <c r="A6" s="405"/>
      <c r="B6" s="405"/>
      <c r="C6" s="405"/>
      <c r="D6" s="394"/>
    </row>
    <row r="7" spans="1:4" s="52" customFormat="1" ht="6.75" customHeight="1">
      <c r="A7" s="51">
        <v>1</v>
      </c>
      <c r="B7" s="51">
        <v>2</v>
      </c>
      <c r="C7" s="51">
        <v>3</v>
      </c>
      <c r="D7" s="51">
        <v>4</v>
      </c>
    </row>
    <row r="8" spans="1:4" ht="18.75" customHeight="1">
      <c r="A8" s="403" t="s">
        <v>23</v>
      </c>
      <c r="B8" s="403"/>
      <c r="C8" s="21"/>
      <c r="D8" s="62">
        <f>SUM(D9+D10)</f>
        <v>7916509</v>
      </c>
    </row>
    <row r="9" spans="1:4" ht="18.75" customHeight="1">
      <c r="A9" s="23" t="s">
        <v>13</v>
      </c>
      <c r="B9" s="24" t="s">
        <v>20</v>
      </c>
      <c r="C9" s="23" t="s">
        <v>24</v>
      </c>
      <c r="D9" s="123">
        <v>7907873</v>
      </c>
    </row>
    <row r="10" spans="1:4" ht="18.75" customHeight="1">
      <c r="A10" s="127" t="s">
        <v>14</v>
      </c>
      <c r="B10" s="128" t="s">
        <v>562</v>
      </c>
      <c r="C10" s="219" t="s">
        <v>563</v>
      </c>
      <c r="D10" s="129">
        <v>8636</v>
      </c>
    </row>
    <row r="11" spans="1:4" ht="18.75" customHeight="1">
      <c r="A11" s="403" t="s">
        <v>109</v>
      </c>
      <c r="B11" s="403"/>
      <c r="C11" s="21"/>
      <c r="D11" s="62">
        <f>SUM(D12:D13)</f>
        <v>1206148</v>
      </c>
    </row>
    <row r="12" spans="1:4" ht="18.75" customHeight="1">
      <c r="A12" s="127" t="s">
        <v>13</v>
      </c>
      <c r="B12" s="128" t="s">
        <v>40</v>
      </c>
      <c r="C12" s="127" t="s">
        <v>27</v>
      </c>
      <c r="D12" s="129">
        <v>1129108</v>
      </c>
    </row>
    <row r="13" spans="1:4" ht="18.75" customHeight="1">
      <c r="A13" s="21" t="s">
        <v>14</v>
      </c>
      <c r="B13" s="22" t="s">
        <v>26</v>
      </c>
      <c r="C13" s="21" t="s">
        <v>27</v>
      </c>
      <c r="D13" s="126">
        <v>77040</v>
      </c>
    </row>
    <row r="14" spans="1:4" ht="18" customHeight="1">
      <c r="A14" s="368"/>
      <c r="B14" s="229" t="s">
        <v>690</v>
      </c>
      <c r="C14" s="369"/>
      <c r="D14" s="370">
        <v>6710361</v>
      </c>
    </row>
    <row r="15" spans="1:4" ht="7.5" customHeight="1">
      <c r="A15" s="3"/>
      <c r="B15" s="4"/>
      <c r="C15" s="4"/>
      <c r="D15" s="4"/>
    </row>
    <row r="16" spans="1:4" ht="17.25" customHeight="1">
      <c r="A16" s="3"/>
      <c r="B16" s="4"/>
      <c r="C16" s="4"/>
      <c r="D16" s="4"/>
    </row>
    <row r="17" spans="1:6" ht="12.75">
      <c r="A17" s="124"/>
      <c r="B17" s="367" t="s">
        <v>702</v>
      </c>
      <c r="C17" s="125"/>
      <c r="D17" s="125"/>
      <c r="E17" s="125"/>
      <c r="F17" s="125"/>
    </row>
    <row r="18" spans="1:6" ht="12.75">
      <c r="A18" s="124"/>
      <c r="B18" s="125"/>
      <c r="C18" s="125"/>
      <c r="D18" s="125"/>
      <c r="E18" s="125"/>
      <c r="F18" s="125"/>
    </row>
    <row r="19" spans="1:2" ht="12.75">
      <c r="A19" s="1" t="s">
        <v>13</v>
      </c>
      <c r="B19" s="1" t="s">
        <v>455</v>
      </c>
    </row>
    <row r="20" ht="12.75">
      <c r="B20" s="1" t="s">
        <v>560</v>
      </c>
    </row>
    <row r="21" ht="15" customHeight="1">
      <c r="B21" s="1" t="s">
        <v>456</v>
      </c>
    </row>
    <row r="22" ht="12.75">
      <c r="B22" s="1" t="s">
        <v>675</v>
      </c>
    </row>
    <row r="23" spans="1:2" ht="12.75">
      <c r="A23" s="1" t="s">
        <v>453</v>
      </c>
      <c r="B23" s="1" t="s">
        <v>457</v>
      </c>
    </row>
    <row r="24" ht="12.75">
      <c r="B24" s="1" t="s">
        <v>676</v>
      </c>
    </row>
    <row r="25" spans="1:2" ht="12.75">
      <c r="A25" s="1" t="s">
        <v>454</v>
      </c>
      <c r="B25" s="1" t="s">
        <v>458</v>
      </c>
    </row>
    <row r="26" ht="12.75">
      <c r="B26" s="1" t="s">
        <v>677</v>
      </c>
    </row>
    <row r="27" spans="1:2" ht="12.75">
      <c r="A27" s="1" t="s">
        <v>1</v>
      </c>
      <c r="B27" s="1" t="s">
        <v>459</v>
      </c>
    </row>
    <row r="28" ht="12.75">
      <c r="B28" s="1" t="s">
        <v>678</v>
      </c>
    </row>
    <row r="29" spans="1:2" ht="12.75">
      <c r="A29" s="1" t="s">
        <v>19</v>
      </c>
      <c r="B29" s="1" t="s">
        <v>673</v>
      </c>
    </row>
    <row r="30" ht="12.75">
      <c r="B30" s="1" t="s">
        <v>674</v>
      </c>
    </row>
    <row r="31" ht="12.75">
      <c r="B31" s="1" t="s">
        <v>679</v>
      </c>
    </row>
    <row r="32" spans="1:2" ht="12.75">
      <c r="A32" s="1" t="s">
        <v>21</v>
      </c>
      <c r="B32" s="1" t="s">
        <v>567</v>
      </c>
    </row>
    <row r="33" ht="12.75">
      <c r="B33" s="1" t="s">
        <v>680</v>
      </c>
    </row>
    <row r="34" spans="1:2" ht="12.75">
      <c r="A34" s="218">
        <v>7</v>
      </c>
      <c r="B34" s="1" t="s">
        <v>561</v>
      </c>
    </row>
    <row r="35" ht="12.75">
      <c r="B35" s="1" t="s">
        <v>681</v>
      </c>
    </row>
  </sheetData>
  <mergeCells count="7">
    <mergeCell ref="A8:B8"/>
    <mergeCell ref="A11:B11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300" verticalDpi="300" orientation="portrait" paperSize="9" r:id="rId1"/>
  <headerFooter alignWithMargins="0">
    <oddHeader>&amp;RZałącznik nr  4
do uchwały Rady Miejskiej  nr.. 
z dnia ...................................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:I36"/>
    </sheetView>
  </sheetViews>
  <sheetFormatPr defaultColWidth="9.00390625" defaultRowHeight="12.75"/>
  <cols>
    <col min="1" max="1" width="6.25390625" style="0" customWidth="1"/>
    <col min="2" max="2" width="54.25390625" style="0" customWidth="1"/>
    <col min="3" max="4" width="11.625" style="0" customWidth="1"/>
    <col min="5" max="5" width="12.25390625" style="0" customWidth="1"/>
    <col min="6" max="6" width="11.75390625" style="0" customWidth="1"/>
    <col min="7" max="7" width="11.125" style="0" customWidth="1"/>
    <col min="8" max="8" width="11.25390625" style="0" customWidth="1"/>
    <col min="9" max="9" width="11.75390625" style="0" customWidth="1"/>
  </cols>
  <sheetData>
    <row r="1" spans="1:9" ht="18">
      <c r="A1" s="404" t="s">
        <v>161</v>
      </c>
      <c r="B1" s="404"/>
      <c r="C1" s="404"/>
      <c r="D1" s="404"/>
      <c r="E1" s="404"/>
      <c r="F1" s="404"/>
      <c r="G1" s="404"/>
      <c r="H1" s="404"/>
      <c r="I1" s="404"/>
    </row>
    <row r="2" spans="1:9" ht="9" customHeight="1">
      <c r="A2" s="5"/>
      <c r="B2" s="5"/>
      <c r="C2" s="5"/>
      <c r="D2" s="5"/>
      <c r="E2" s="5"/>
      <c r="F2" s="5"/>
      <c r="G2" s="5"/>
      <c r="H2" s="5"/>
      <c r="I2" s="5"/>
    </row>
    <row r="3" ht="12.75">
      <c r="I3" s="46" t="s">
        <v>33</v>
      </c>
    </row>
    <row r="4" spans="1:9" s="32" customFormat="1" ht="35.25" customHeight="1">
      <c r="A4" s="395" t="s">
        <v>45</v>
      </c>
      <c r="B4" s="395" t="s">
        <v>0</v>
      </c>
      <c r="C4" s="396" t="s">
        <v>95</v>
      </c>
      <c r="D4" s="398" t="s">
        <v>86</v>
      </c>
      <c r="E4" s="398"/>
      <c r="F4" s="398"/>
      <c r="G4" s="398"/>
      <c r="H4" s="398"/>
      <c r="I4" s="398"/>
    </row>
    <row r="5" spans="1:9" s="32" customFormat="1" ht="23.25" customHeight="1">
      <c r="A5" s="395"/>
      <c r="B5" s="395"/>
      <c r="C5" s="397"/>
      <c r="D5" s="43">
        <v>2007</v>
      </c>
      <c r="E5" s="43">
        <v>2008</v>
      </c>
      <c r="F5" s="43">
        <v>2009</v>
      </c>
      <c r="G5" s="43">
        <v>2010</v>
      </c>
      <c r="H5" s="43">
        <v>2011</v>
      </c>
      <c r="I5" s="43">
        <v>2012</v>
      </c>
    </row>
    <row r="6" spans="1:9" s="42" customFormat="1" ht="8.2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</row>
    <row r="7" spans="1:9" s="32" customFormat="1" ht="22.5" customHeight="1">
      <c r="A7" s="30" t="s">
        <v>13</v>
      </c>
      <c r="B7" s="45" t="s">
        <v>130</v>
      </c>
      <c r="C7" s="217">
        <f aca="true" t="shared" si="0" ref="C7:I7">SUM(C8+C12+C17)</f>
        <v>5908409</v>
      </c>
      <c r="D7" s="79">
        <f t="shared" si="0"/>
        <v>12610134</v>
      </c>
      <c r="E7" s="79">
        <f t="shared" si="0"/>
        <v>11404732</v>
      </c>
      <c r="F7" s="79">
        <f t="shared" si="0"/>
        <v>10499924</v>
      </c>
      <c r="G7" s="79">
        <f t="shared" si="0"/>
        <v>9979077</v>
      </c>
      <c r="H7" s="79">
        <f t="shared" si="0"/>
        <v>9664372</v>
      </c>
      <c r="I7" s="79">
        <f t="shared" si="0"/>
        <v>9349667</v>
      </c>
    </row>
    <row r="8" spans="1:9" s="31" customFormat="1" ht="15" customHeight="1">
      <c r="A8" s="35" t="s">
        <v>72</v>
      </c>
      <c r="B8" s="37" t="s">
        <v>153</v>
      </c>
      <c r="C8" s="78">
        <f aca="true" t="shared" si="1" ref="C8:I8">SUM(C9:C11)</f>
        <v>5908409</v>
      </c>
      <c r="D8" s="78">
        <f t="shared" si="1"/>
        <v>4702261</v>
      </c>
      <c r="E8" s="78">
        <f t="shared" si="1"/>
        <v>11404732</v>
      </c>
      <c r="F8" s="78">
        <f t="shared" si="1"/>
        <v>10499924</v>
      </c>
      <c r="G8" s="78">
        <f t="shared" si="1"/>
        <v>9979077</v>
      </c>
      <c r="H8" s="78">
        <f t="shared" si="1"/>
        <v>9664372</v>
      </c>
      <c r="I8" s="78">
        <f t="shared" si="1"/>
        <v>9349667</v>
      </c>
    </row>
    <row r="9" spans="1:9" s="31" customFormat="1" ht="15" customHeight="1">
      <c r="A9" s="40" t="s">
        <v>135</v>
      </c>
      <c r="B9" s="38" t="s">
        <v>87</v>
      </c>
      <c r="C9" s="75">
        <v>308160</v>
      </c>
      <c r="D9" s="75">
        <v>231120</v>
      </c>
      <c r="E9" s="75">
        <v>154080</v>
      </c>
      <c r="F9" s="75">
        <v>77040</v>
      </c>
      <c r="G9" s="28"/>
      <c r="H9" s="28"/>
      <c r="I9" s="28"/>
    </row>
    <row r="10" spans="1:9" s="31" customFormat="1" ht="15" customHeight="1">
      <c r="A10" s="40" t="s">
        <v>136</v>
      </c>
      <c r="B10" s="38" t="s">
        <v>88</v>
      </c>
      <c r="C10" s="75">
        <v>5600249</v>
      </c>
      <c r="D10" s="75">
        <v>4471141</v>
      </c>
      <c r="E10" s="75">
        <v>11250652</v>
      </c>
      <c r="F10" s="75">
        <v>10422884</v>
      </c>
      <c r="G10" s="75">
        <v>9979077</v>
      </c>
      <c r="H10" s="75">
        <v>9664372</v>
      </c>
      <c r="I10" s="75">
        <v>9349667</v>
      </c>
    </row>
    <row r="11" spans="1:9" s="31" customFormat="1" ht="15" customHeight="1">
      <c r="A11" s="40" t="s">
        <v>137</v>
      </c>
      <c r="B11" s="38" t="s">
        <v>89</v>
      </c>
      <c r="C11" s="28"/>
      <c r="D11" s="28"/>
      <c r="E11" s="75"/>
      <c r="F11" s="75"/>
      <c r="G11" s="75"/>
      <c r="H11" s="75"/>
      <c r="I11" s="75"/>
    </row>
    <row r="12" spans="1:9" s="31" customFormat="1" ht="15" customHeight="1">
      <c r="A12" s="35" t="s">
        <v>78</v>
      </c>
      <c r="B12" s="37" t="s">
        <v>154</v>
      </c>
      <c r="C12" s="78">
        <f aca="true" t="shared" si="2" ref="C12:I12">SUM(C13+C14+C16)</f>
        <v>0</v>
      </c>
      <c r="D12" s="78">
        <f t="shared" si="2"/>
        <v>7907873</v>
      </c>
      <c r="E12" s="78">
        <f t="shared" si="2"/>
        <v>0</v>
      </c>
      <c r="F12" s="78">
        <f t="shared" si="2"/>
        <v>0</v>
      </c>
      <c r="G12" s="78">
        <f t="shared" si="2"/>
        <v>0</v>
      </c>
      <c r="H12" s="78">
        <f t="shared" si="2"/>
        <v>0</v>
      </c>
      <c r="I12" s="78">
        <f t="shared" si="2"/>
        <v>0</v>
      </c>
    </row>
    <row r="13" spans="1:9" s="31" customFormat="1" ht="15" customHeight="1">
      <c r="A13" s="40" t="s">
        <v>138</v>
      </c>
      <c r="B13" s="38" t="s">
        <v>90</v>
      </c>
      <c r="C13" s="75"/>
      <c r="D13" s="28"/>
      <c r="E13" s="28"/>
      <c r="F13" s="28"/>
      <c r="G13" s="28"/>
      <c r="H13" s="28"/>
      <c r="I13" s="28"/>
    </row>
    <row r="14" spans="1:9" s="31" customFormat="1" ht="15" customHeight="1">
      <c r="A14" s="40" t="s">
        <v>139</v>
      </c>
      <c r="B14" s="38" t="s">
        <v>91</v>
      </c>
      <c r="C14" s="75"/>
      <c r="D14" s="75">
        <v>7907873</v>
      </c>
      <c r="E14" s="28"/>
      <c r="F14" s="28"/>
      <c r="G14" s="28"/>
      <c r="H14" s="28"/>
      <c r="I14" s="28"/>
    </row>
    <row r="15" spans="1:9" s="31" customFormat="1" ht="15" customHeight="1">
      <c r="A15" s="40"/>
      <c r="B15" s="39" t="s">
        <v>170</v>
      </c>
      <c r="C15" s="28"/>
      <c r="D15" s="28"/>
      <c r="E15" s="28"/>
      <c r="F15" s="28"/>
      <c r="G15" s="28"/>
      <c r="H15" s="28"/>
      <c r="I15" s="28"/>
    </row>
    <row r="16" spans="1:9" s="31" customFormat="1" ht="15" customHeight="1">
      <c r="A16" s="40" t="s">
        <v>140</v>
      </c>
      <c r="B16" s="38" t="s">
        <v>69</v>
      </c>
      <c r="C16" s="28"/>
      <c r="D16" s="28"/>
      <c r="E16" s="28"/>
      <c r="F16" s="28"/>
      <c r="G16" s="28"/>
      <c r="H16" s="28"/>
      <c r="I16" s="28"/>
    </row>
    <row r="17" spans="1:9" s="31" customFormat="1" ht="15" customHeight="1">
      <c r="A17" s="35" t="s">
        <v>79</v>
      </c>
      <c r="B17" s="37" t="s">
        <v>92</v>
      </c>
      <c r="C17" s="37">
        <f aca="true" t="shared" si="3" ref="C17:I17">SUM(C18:C19)</f>
        <v>0</v>
      </c>
      <c r="D17" s="37">
        <f t="shared" si="3"/>
        <v>0</v>
      </c>
      <c r="E17" s="37">
        <f t="shared" si="3"/>
        <v>0</v>
      </c>
      <c r="F17" s="37">
        <f t="shared" si="3"/>
        <v>0</v>
      </c>
      <c r="G17" s="37">
        <f t="shared" si="3"/>
        <v>0</v>
      </c>
      <c r="H17" s="37">
        <f t="shared" si="3"/>
        <v>0</v>
      </c>
      <c r="I17" s="37">
        <f t="shared" si="3"/>
        <v>0</v>
      </c>
    </row>
    <row r="18" spans="1:9" s="31" customFormat="1" ht="15" customHeight="1">
      <c r="A18" s="40" t="s">
        <v>155</v>
      </c>
      <c r="B18" s="58" t="s">
        <v>157</v>
      </c>
      <c r="C18" s="58"/>
      <c r="D18" s="58"/>
      <c r="E18" s="58"/>
      <c r="F18" s="58"/>
      <c r="G18" s="58"/>
      <c r="H18" s="58"/>
      <c r="I18" s="58"/>
    </row>
    <row r="19" spans="1:9" s="31" customFormat="1" ht="15" customHeight="1">
      <c r="A19" s="40" t="s">
        <v>156</v>
      </c>
      <c r="B19" s="58" t="s">
        <v>158</v>
      </c>
      <c r="C19" s="58"/>
      <c r="D19" s="206"/>
      <c r="E19" s="58"/>
      <c r="F19" s="58"/>
      <c r="G19" s="58"/>
      <c r="H19" s="58"/>
      <c r="I19" s="58"/>
    </row>
    <row r="20" spans="1:9" s="32" customFormat="1" ht="22.5" customHeight="1">
      <c r="A20" s="30">
        <v>2</v>
      </c>
      <c r="B20" s="45" t="s">
        <v>151</v>
      </c>
      <c r="C20" s="77">
        <f aca="true" t="shared" si="4" ref="C20:I20">SUM(C21+C25+C26)</f>
        <v>1627008</v>
      </c>
      <c r="D20" s="77">
        <f t="shared" si="4"/>
        <v>1881148</v>
      </c>
      <c r="E20" s="77">
        <f t="shared" si="4"/>
        <v>2543402</v>
      </c>
      <c r="F20" s="77">
        <f t="shared" si="4"/>
        <v>2222808</v>
      </c>
      <c r="G20" s="77">
        <f t="shared" si="4"/>
        <v>1828847</v>
      </c>
      <c r="H20" s="77">
        <f t="shared" si="4"/>
        <v>1617705</v>
      </c>
      <c r="I20" s="77">
        <f t="shared" si="4"/>
        <v>1612705</v>
      </c>
    </row>
    <row r="21" spans="1:9" s="32" customFormat="1" ht="15" customHeight="1">
      <c r="A21" s="30" t="s">
        <v>80</v>
      </c>
      <c r="B21" s="45" t="s">
        <v>150</v>
      </c>
      <c r="C21" s="77">
        <f aca="true" t="shared" si="5" ref="C21:I21">SUM(C22:C24)</f>
        <v>1379218</v>
      </c>
      <c r="D21" s="77">
        <f t="shared" si="5"/>
        <v>1514148</v>
      </c>
      <c r="E21" s="77">
        <f t="shared" si="5"/>
        <v>2193402</v>
      </c>
      <c r="F21" s="77">
        <f t="shared" si="5"/>
        <v>1892808</v>
      </c>
      <c r="G21" s="77">
        <f t="shared" si="5"/>
        <v>1508847</v>
      </c>
      <c r="H21" s="77">
        <f t="shared" si="5"/>
        <v>1302705</v>
      </c>
      <c r="I21" s="77">
        <f t="shared" si="5"/>
        <v>1302705</v>
      </c>
    </row>
    <row r="22" spans="1:9" s="31" customFormat="1" ht="15" customHeight="1">
      <c r="A22" s="40" t="s">
        <v>132</v>
      </c>
      <c r="B22" s="38" t="s">
        <v>143</v>
      </c>
      <c r="C22" s="75">
        <v>996218</v>
      </c>
      <c r="D22" s="75">
        <v>1206148</v>
      </c>
      <c r="E22" s="75">
        <v>1205402</v>
      </c>
      <c r="F22" s="75">
        <v>904808</v>
      </c>
      <c r="G22" s="75">
        <v>520847</v>
      </c>
      <c r="H22" s="75">
        <v>314705</v>
      </c>
      <c r="I22" s="75">
        <v>314705</v>
      </c>
    </row>
    <row r="23" spans="1:9" s="31" customFormat="1" ht="15" customHeight="1">
      <c r="A23" s="40" t="s">
        <v>133</v>
      </c>
      <c r="B23" s="38" t="s">
        <v>145</v>
      </c>
      <c r="C23" s="28"/>
      <c r="D23" s="28"/>
      <c r="E23" s="28"/>
      <c r="F23" s="28"/>
      <c r="G23" s="28"/>
      <c r="H23" s="28"/>
      <c r="I23" s="28"/>
    </row>
    <row r="24" spans="1:9" s="31" customFormat="1" ht="15" customHeight="1">
      <c r="A24" s="40" t="s">
        <v>134</v>
      </c>
      <c r="B24" s="38" t="s">
        <v>144</v>
      </c>
      <c r="C24" s="75">
        <v>383000</v>
      </c>
      <c r="D24" s="75">
        <v>308000</v>
      </c>
      <c r="E24" s="75">
        <v>988000</v>
      </c>
      <c r="F24" s="75">
        <v>988000</v>
      </c>
      <c r="G24" s="75">
        <v>988000</v>
      </c>
      <c r="H24" s="75">
        <v>988000</v>
      </c>
      <c r="I24" s="75">
        <v>988000</v>
      </c>
    </row>
    <row r="25" spans="1:9" s="31" customFormat="1" ht="15" customHeight="1">
      <c r="A25" s="35" t="s">
        <v>81</v>
      </c>
      <c r="B25" s="37" t="s">
        <v>142</v>
      </c>
      <c r="C25" s="28"/>
      <c r="D25" s="28"/>
      <c r="E25" s="28"/>
      <c r="F25" s="28"/>
      <c r="G25" s="28"/>
      <c r="H25" s="28"/>
      <c r="I25" s="28"/>
    </row>
    <row r="26" spans="1:9" s="57" customFormat="1" ht="14.25" customHeight="1">
      <c r="A26" s="35" t="s">
        <v>131</v>
      </c>
      <c r="B26" s="37" t="s">
        <v>141</v>
      </c>
      <c r="C26" s="76">
        <v>247790</v>
      </c>
      <c r="D26" s="76">
        <v>367000</v>
      </c>
      <c r="E26" s="76">
        <v>350000</v>
      </c>
      <c r="F26" s="76">
        <v>330000</v>
      </c>
      <c r="G26" s="76">
        <v>320000</v>
      </c>
      <c r="H26" s="76">
        <v>315000</v>
      </c>
      <c r="I26" s="76">
        <v>310000</v>
      </c>
    </row>
    <row r="27" spans="1:9" s="32" customFormat="1" ht="22.5" customHeight="1">
      <c r="A27" s="30" t="s">
        <v>15</v>
      </c>
      <c r="B27" s="45" t="s">
        <v>93</v>
      </c>
      <c r="C27" s="130">
        <v>37100834</v>
      </c>
      <c r="D27" s="130">
        <v>39660399</v>
      </c>
      <c r="E27" s="130">
        <v>39750000</v>
      </c>
      <c r="F27" s="130">
        <v>39800000</v>
      </c>
      <c r="G27" s="130">
        <v>39900000</v>
      </c>
      <c r="H27" s="130">
        <v>39950000</v>
      </c>
      <c r="I27" s="130">
        <v>40000000</v>
      </c>
    </row>
    <row r="28" spans="1:9" s="54" customFormat="1" ht="22.5" customHeight="1">
      <c r="A28" s="30" t="s">
        <v>1</v>
      </c>
      <c r="B28" s="45" t="s">
        <v>112</v>
      </c>
      <c r="C28" s="131">
        <v>37539027</v>
      </c>
      <c r="D28" s="131">
        <v>46370760</v>
      </c>
      <c r="E28" s="131">
        <v>42000000</v>
      </c>
      <c r="F28" s="131">
        <v>42100000</v>
      </c>
      <c r="G28" s="131">
        <v>42150000</v>
      </c>
      <c r="H28" s="131">
        <v>42200000</v>
      </c>
      <c r="I28" s="131">
        <v>42300000</v>
      </c>
    </row>
    <row r="29" spans="1:9" s="54" customFormat="1" ht="22.5" customHeight="1">
      <c r="A29" s="30" t="s">
        <v>19</v>
      </c>
      <c r="B29" s="45" t="s">
        <v>113</v>
      </c>
      <c r="C29" s="131">
        <v>-438193</v>
      </c>
      <c r="D29" s="131">
        <v>-6710361</v>
      </c>
      <c r="E29" s="131">
        <v>-2250000</v>
      </c>
      <c r="F29" s="131">
        <v>-2300000</v>
      </c>
      <c r="G29" s="131">
        <v>-2250000</v>
      </c>
      <c r="H29" s="131">
        <v>-2250000</v>
      </c>
      <c r="I29" s="131">
        <v>-2300000</v>
      </c>
    </row>
    <row r="30" spans="1:9" s="32" customFormat="1" ht="22.5" customHeight="1">
      <c r="A30" s="30" t="s">
        <v>21</v>
      </c>
      <c r="B30" s="45" t="s">
        <v>94</v>
      </c>
      <c r="C30" s="44"/>
      <c r="D30" s="44"/>
      <c r="E30" s="44"/>
      <c r="F30" s="44"/>
      <c r="G30" s="44"/>
      <c r="H30" s="44"/>
      <c r="I30" s="44"/>
    </row>
    <row r="31" spans="1:9" s="31" customFormat="1" ht="15" customHeight="1">
      <c r="A31" s="35" t="s">
        <v>146</v>
      </c>
      <c r="B31" s="36" t="s">
        <v>152</v>
      </c>
      <c r="C31" s="133">
        <v>0.159</v>
      </c>
      <c r="D31" s="132">
        <v>0.318</v>
      </c>
      <c r="E31" s="132">
        <v>0.287</v>
      </c>
      <c r="F31" s="132">
        <v>0.264</v>
      </c>
      <c r="G31" s="132">
        <v>0.25</v>
      </c>
      <c r="H31" s="132">
        <v>0.242</v>
      </c>
      <c r="I31" s="132">
        <v>0.234</v>
      </c>
    </row>
    <row r="32" spans="1:9" s="31" customFormat="1" ht="28.5" customHeight="1">
      <c r="A32" s="35" t="s">
        <v>147</v>
      </c>
      <c r="B32" s="36" t="s">
        <v>168</v>
      </c>
      <c r="C32" s="28"/>
      <c r="D32" s="28"/>
      <c r="E32" s="28"/>
      <c r="F32" s="28"/>
      <c r="G32" s="28"/>
      <c r="H32" s="28"/>
      <c r="I32" s="28"/>
    </row>
    <row r="33" spans="1:9" s="31" customFormat="1" ht="15" customHeight="1">
      <c r="A33" s="35" t="s">
        <v>148</v>
      </c>
      <c r="B33" s="36" t="s">
        <v>159</v>
      </c>
      <c r="C33" s="132">
        <v>0.044</v>
      </c>
      <c r="D33" s="132">
        <v>0.047</v>
      </c>
      <c r="E33" s="133">
        <v>0.064</v>
      </c>
      <c r="F33" s="132">
        <v>0.056</v>
      </c>
      <c r="G33" s="132">
        <v>0.046</v>
      </c>
      <c r="H33" s="132">
        <v>0.04</v>
      </c>
      <c r="I33" s="226">
        <v>0.04</v>
      </c>
    </row>
    <row r="34" spans="1:9" s="31" customFormat="1" ht="25.5" customHeight="1">
      <c r="A34" s="35" t="s">
        <v>149</v>
      </c>
      <c r="B34" s="36" t="s">
        <v>160</v>
      </c>
      <c r="C34" s="28"/>
      <c r="D34" s="28"/>
      <c r="E34" s="28"/>
      <c r="F34" s="28"/>
      <c r="G34" s="28"/>
      <c r="H34" s="28"/>
      <c r="I34" s="134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300" verticalDpi="300" orientation="landscape" paperSize="9" scale="81" r:id="rId1"/>
  <headerFooter alignWithMargins="0">
    <oddHeader>&amp;R&amp;9Załącznik nr  5
do uchwały Rady Miejskiej nr .....
z dnia ..............................................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:J27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hidden="1" customWidth="1"/>
    <col min="4" max="4" width="14.25390625" style="1" customWidth="1"/>
    <col min="5" max="5" width="16.62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3.375" style="0" customWidth="1"/>
  </cols>
  <sheetData>
    <row r="1" spans="1:10" ht="48.75" customHeight="1">
      <c r="A1" s="402" t="s">
        <v>43</v>
      </c>
      <c r="B1" s="402"/>
      <c r="C1" s="402"/>
      <c r="D1" s="402"/>
      <c r="E1" s="402"/>
      <c r="F1" s="402"/>
      <c r="G1" s="402"/>
      <c r="H1" s="402"/>
      <c r="I1" s="402"/>
      <c r="J1" s="402"/>
    </row>
    <row r="2" ht="12.75">
      <c r="J2" s="9" t="s">
        <v>33</v>
      </c>
    </row>
    <row r="3" spans="1:10" s="2" customFormat="1" ht="20.25" customHeight="1">
      <c r="A3" s="405" t="s">
        <v>2</v>
      </c>
      <c r="B3" s="383" t="s">
        <v>3</v>
      </c>
      <c r="C3" s="383" t="s">
        <v>116</v>
      </c>
      <c r="D3" s="406" t="s">
        <v>100</v>
      </c>
      <c r="E3" s="406" t="s">
        <v>124</v>
      </c>
      <c r="F3" s="406" t="s">
        <v>64</v>
      </c>
      <c r="G3" s="406"/>
      <c r="H3" s="406"/>
      <c r="I3" s="406"/>
      <c r="J3" s="406"/>
    </row>
    <row r="4" spans="1:10" s="2" customFormat="1" ht="20.25" customHeight="1">
      <c r="A4" s="405"/>
      <c r="B4" s="485"/>
      <c r="C4" s="485"/>
      <c r="D4" s="405"/>
      <c r="E4" s="406"/>
      <c r="F4" s="406" t="s">
        <v>98</v>
      </c>
      <c r="G4" s="406" t="s">
        <v>6</v>
      </c>
      <c r="H4" s="406"/>
      <c r="I4" s="406"/>
      <c r="J4" s="406" t="s">
        <v>99</v>
      </c>
    </row>
    <row r="5" spans="1:10" s="2" customFormat="1" ht="65.25" customHeight="1">
      <c r="A5" s="405"/>
      <c r="B5" s="486"/>
      <c r="C5" s="486"/>
      <c r="D5" s="405"/>
      <c r="E5" s="406"/>
      <c r="F5" s="406"/>
      <c r="G5" s="14" t="s">
        <v>96</v>
      </c>
      <c r="H5" s="14" t="s">
        <v>97</v>
      </c>
      <c r="I5" s="14" t="s">
        <v>125</v>
      </c>
      <c r="J5" s="406"/>
    </row>
    <row r="6" spans="1:10" ht="15.75" customHeight="1">
      <c r="A6" s="16">
        <v>1</v>
      </c>
      <c r="B6" s="16">
        <v>2</v>
      </c>
      <c r="C6" s="16"/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</row>
    <row r="7" spans="1:10" ht="19.5" customHeight="1">
      <c r="A7" s="18">
        <v>750</v>
      </c>
      <c r="B7" s="18">
        <v>75011</v>
      </c>
      <c r="C7" s="18">
        <v>2010</v>
      </c>
      <c r="D7" s="68">
        <v>160847</v>
      </c>
      <c r="E7" s="68">
        <v>160847</v>
      </c>
      <c r="F7" s="68">
        <v>160847</v>
      </c>
      <c r="G7" s="68">
        <v>134408</v>
      </c>
      <c r="H7" s="68">
        <v>26439</v>
      </c>
      <c r="I7" s="18"/>
      <c r="J7" s="18"/>
    </row>
    <row r="8" spans="1:10" ht="19.5" customHeight="1">
      <c r="A8" s="60">
        <v>751</v>
      </c>
      <c r="B8" s="60">
        <v>75101</v>
      </c>
      <c r="C8" s="60">
        <v>2010</v>
      </c>
      <c r="D8" s="72">
        <v>3868</v>
      </c>
      <c r="E8" s="72">
        <v>3868</v>
      </c>
      <c r="F8" s="72">
        <v>3868</v>
      </c>
      <c r="G8" s="72">
        <v>3868</v>
      </c>
      <c r="H8" s="60"/>
      <c r="I8" s="60"/>
      <c r="J8" s="60"/>
    </row>
    <row r="9" spans="1:10" ht="19.5" customHeight="1">
      <c r="A9" s="19">
        <v>752</v>
      </c>
      <c r="B9" s="19">
        <v>75212</v>
      </c>
      <c r="C9" s="19">
        <v>2010</v>
      </c>
      <c r="D9" s="69">
        <v>1000</v>
      </c>
      <c r="E9" s="69">
        <v>1000</v>
      </c>
      <c r="F9" s="69">
        <v>1000</v>
      </c>
      <c r="G9" s="19"/>
      <c r="H9" s="19"/>
      <c r="I9" s="19"/>
      <c r="J9" s="19"/>
    </row>
    <row r="10" spans="1:10" ht="19.5" customHeight="1">
      <c r="A10" s="19">
        <v>754</v>
      </c>
      <c r="B10" s="19">
        <v>75414</v>
      </c>
      <c r="C10" s="19">
        <v>2010</v>
      </c>
      <c r="D10" s="19">
        <v>700</v>
      </c>
      <c r="E10" s="19">
        <v>700</v>
      </c>
      <c r="F10" s="19">
        <v>700</v>
      </c>
      <c r="G10" s="19"/>
      <c r="H10" s="19"/>
      <c r="I10" s="19"/>
      <c r="J10" s="19"/>
    </row>
    <row r="11" spans="1:10" ht="19.5" customHeight="1">
      <c r="A11" s="19">
        <v>852</v>
      </c>
      <c r="B11" s="19">
        <v>85212</v>
      </c>
      <c r="C11" s="19">
        <v>2010</v>
      </c>
      <c r="D11" s="69">
        <v>6567000</v>
      </c>
      <c r="E11" s="69">
        <v>6567000</v>
      </c>
      <c r="F11" s="69">
        <v>6567000</v>
      </c>
      <c r="G11" s="19"/>
      <c r="H11" s="69">
        <v>65000</v>
      </c>
      <c r="I11" s="69">
        <v>6502000</v>
      </c>
      <c r="J11" s="19"/>
    </row>
    <row r="12" spans="1:10" ht="19.5" customHeight="1">
      <c r="A12" s="19">
        <v>852</v>
      </c>
      <c r="B12" s="19">
        <v>85213</v>
      </c>
      <c r="C12" s="19">
        <v>2010</v>
      </c>
      <c r="D12" s="69">
        <v>49000</v>
      </c>
      <c r="E12" s="69">
        <v>49000</v>
      </c>
      <c r="F12" s="69">
        <v>49000</v>
      </c>
      <c r="G12" s="19"/>
      <c r="H12" s="69">
        <v>49000</v>
      </c>
      <c r="I12" s="19"/>
      <c r="J12" s="19"/>
    </row>
    <row r="13" spans="1:10" ht="19.5" customHeight="1">
      <c r="A13" s="19">
        <v>852</v>
      </c>
      <c r="B13" s="19">
        <v>85214</v>
      </c>
      <c r="C13" s="19">
        <v>2010</v>
      </c>
      <c r="D13" s="69">
        <v>391000</v>
      </c>
      <c r="E13" s="69">
        <v>391000</v>
      </c>
      <c r="F13" s="69">
        <v>391000</v>
      </c>
      <c r="G13" s="19"/>
      <c r="H13" s="19"/>
      <c r="I13" s="69">
        <v>391000</v>
      </c>
      <c r="J13" s="19"/>
    </row>
    <row r="14" spans="1:10" ht="19.5" customHeight="1">
      <c r="A14" s="33">
        <v>852</v>
      </c>
      <c r="B14" s="33">
        <v>85228</v>
      </c>
      <c r="C14" s="33">
        <v>2010</v>
      </c>
      <c r="D14" s="71">
        <v>60000</v>
      </c>
      <c r="E14" s="71">
        <v>60000</v>
      </c>
      <c r="F14" s="71">
        <v>60000</v>
      </c>
      <c r="G14" s="33"/>
      <c r="H14" s="33"/>
      <c r="I14" s="71"/>
      <c r="J14" s="33"/>
    </row>
    <row r="15" spans="1:10" ht="19.5" customHeight="1">
      <c r="A15" s="399" t="s">
        <v>110</v>
      </c>
      <c r="B15" s="400"/>
      <c r="C15" s="401"/>
      <c r="D15" s="62">
        <f aca="true" t="shared" si="0" ref="D15:J15">SUM(D7:D14)</f>
        <v>7233415</v>
      </c>
      <c r="E15" s="62">
        <f t="shared" si="0"/>
        <v>7233415</v>
      </c>
      <c r="F15" s="62">
        <f t="shared" si="0"/>
        <v>7233415</v>
      </c>
      <c r="G15" s="62">
        <f t="shared" si="0"/>
        <v>138276</v>
      </c>
      <c r="H15" s="62">
        <f t="shared" si="0"/>
        <v>140439</v>
      </c>
      <c r="I15" s="62">
        <f t="shared" si="0"/>
        <v>6893000</v>
      </c>
      <c r="J15" s="62">
        <f t="shared" si="0"/>
        <v>0</v>
      </c>
    </row>
    <row r="17" ht="12.75">
      <c r="A17" s="55"/>
    </row>
    <row r="18" spans="5:8" ht="12.75">
      <c r="E18" s="382" t="s">
        <v>490</v>
      </c>
      <c r="F18" s="382"/>
      <c r="G18" s="382"/>
      <c r="H18" s="382"/>
    </row>
    <row r="19" spans="5:8" ht="12.75">
      <c r="E19" s="382" t="s">
        <v>491</v>
      </c>
      <c r="F19" s="382"/>
      <c r="G19" s="382"/>
      <c r="H19" s="382"/>
    </row>
    <row r="20" spans="5:8" ht="12.75">
      <c r="E20" s="136"/>
      <c r="F20" s="136"/>
      <c r="G20" s="136"/>
      <c r="H20" s="136"/>
    </row>
    <row r="21" spans="5:8" ht="12.75">
      <c r="E21" s="48" t="s">
        <v>2</v>
      </c>
      <c r="F21" s="48" t="s">
        <v>3</v>
      </c>
      <c r="G21" s="80" t="s">
        <v>492</v>
      </c>
      <c r="H21" s="80" t="s">
        <v>8</v>
      </c>
    </row>
    <row r="22" spans="5:8" ht="12.75">
      <c r="E22" s="17">
        <v>750</v>
      </c>
      <c r="F22" s="17">
        <v>75011</v>
      </c>
      <c r="G22" s="81" t="s">
        <v>188</v>
      </c>
      <c r="H22" s="135">
        <v>120000</v>
      </c>
    </row>
    <row r="23" spans="5:8" ht="12.75">
      <c r="E23" s="17">
        <v>852</v>
      </c>
      <c r="F23" s="17">
        <v>85212</v>
      </c>
      <c r="G23" s="81" t="s">
        <v>211</v>
      </c>
      <c r="H23" s="135">
        <v>1000</v>
      </c>
    </row>
    <row r="24" spans="5:8" ht="12.75">
      <c r="E24" s="17">
        <v>852</v>
      </c>
      <c r="F24" s="17">
        <v>85228</v>
      </c>
      <c r="G24" s="81" t="s">
        <v>277</v>
      </c>
      <c r="H24" s="135">
        <v>4000</v>
      </c>
    </row>
    <row r="25" spans="5:8" ht="12.75">
      <c r="E25" s="399" t="s">
        <v>451</v>
      </c>
      <c r="F25" s="400"/>
      <c r="G25" s="401"/>
      <c r="H25" s="118">
        <v>125000</v>
      </c>
    </row>
  </sheetData>
  <mergeCells count="14">
    <mergeCell ref="E3:E5"/>
    <mergeCell ref="A3:A5"/>
    <mergeCell ref="B3:B5"/>
    <mergeCell ref="C3:C5"/>
    <mergeCell ref="E25:G25"/>
    <mergeCell ref="A1:J1"/>
    <mergeCell ref="F4:F5"/>
    <mergeCell ref="E18:H18"/>
    <mergeCell ref="E19:H19"/>
    <mergeCell ref="A15:C15"/>
    <mergeCell ref="G4:I4"/>
    <mergeCell ref="J4:J5"/>
    <mergeCell ref="F3:J3"/>
    <mergeCell ref="D3:D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 6
do uchwały Rady Miejskiej nr.. 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J15"/>
  <sheetViews>
    <sheetView workbookViewId="0" topLeftCell="A1">
      <selection activeCell="A3" sqref="A3:J1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3" spans="1:10" ht="15">
      <c r="A3" s="73"/>
      <c r="B3" s="73"/>
      <c r="C3" s="73"/>
      <c r="D3" s="73"/>
      <c r="E3" s="73"/>
      <c r="F3" s="73"/>
      <c r="G3" s="73"/>
      <c r="H3" s="384"/>
      <c r="I3" s="384"/>
      <c r="J3" s="384"/>
    </row>
    <row r="4" spans="1:10" ht="45" customHeight="1">
      <c r="A4" s="487" t="s">
        <v>169</v>
      </c>
      <c r="B4" s="487"/>
      <c r="C4" s="487"/>
      <c r="D4" s="487"/>
      <c r="E4" s="487"/>
      <c r="F4" s="487"/>
      <c r="G4" s="487"/>
      <c r="H4" s="487"/>
      <c r="I4" s="487"/>
      <c r="J4" s="487"/>
    </row>
    <row r="5" spans="1:10" ht="15.75">
      <c r="A5" s="385"/>
      <c r="B5" s="385"/>
      <c r="C5" s="385"/>
      <c r="D5" s="385"/>
      <c r="E5" s="385"/>
      <c r="F5" s="385"/>
      <c r="G5" s="73"/>
      <c r="H5" s="384"/>
      <c r="I5" s="384"/>
      <c r="J5" s="384"/>
    </row>
    <row r="6" spans="1:10" ht="13.5" customHeight="1">
      <c r="A6" s="386"/>
      <c r="B6" s="386"/>
      <c r="C6" s="386"/>
      <c r="D6" s="386"/>
      <c r="E6" s="386"/>
      <c r="F6" s="386"/>
      <c r="G6" s="73"/>
      <c r="H6" s="384"/>
      <c r="I6" s="384"/>
      <c r="J6" s="387" t="s">
        <v>33</v>
      </c>
    </row>
    <row r="7" spans="1:10" ht="20.25" customHeight="1">
      <c r="A7" s="489" t="s">
        <v>2</v>
      </c>
      <c r="B7" s="490" t="s">
        <v>3</v>
      </c>
      <c r="C7" s="490" t="s">
        <v>116</v>
      </c>
      <c r="D7" s="488" t="s">
        <v>100</v>
      </c>
      <c r="E7" s="488" t="s">
        <v>124</v>
      </c>
      <c r="F7" s="488" t="s">
        <v>64</v>
      </c>
      <c r="G7" s="488"/>
      <c r="H7" s="488"/>
      <c r="I7" s="488"/>
      <c r="J7" s="488"/>
    </row>
    <row r="8" spans="1:10" ht="18" customHeight="1">
      <c r="A8" s="489"/>
      <c r="B8" s="491"/>
      <c r="C8" s="491"/>
      <c r="D8" s="489"/>
      <c r="E8" s="488"/>
      <c r="F8" s="488" t="s">
        <v>98</v>
      </c>
      <c r="G8" s="488" t="s">
        <v>6</v>
      </c>
      <c r="H8" s="488"/>
      <c r="I8" s="488"/>
      <c r="J8" s="488" t="s">
        <v>99</v>
      </c>
    </row>
    <row r="9" spans="1:10" ht="69" customHeight="1">
      <c r="A9" s="489"/>
      <c r="B9" s="492"/>
      <c r="C9" s="492"/>
      <c r="D9" s="489"/>
      <c r="E9" s="488"/>
      <c r="F9" s="488"/>
      <c r="G9" s="381" t="s">
        <v>96</v>
      </c>
      <c r="H9" s="381" t="s">
        <v>97</v>
      </c>
      <c r="I9" s="381" t="s">
        <v>125</v>
      </c>
      <c r="J9" s="488"/>
    </row>
    <row r="10" spans="1:10" ht="8.25" customHeight="1">
      <c r="A10" s="388">
        <v>1</v>
      </c>
      <c r="B10" s="388">
        <v>2</v>
      </c>
      <c r="C10" s="388">
        <v>3</v>
      </c>
      <c r="D10" s="388">
        <v>4</v>
      </c>
      <c r="E10" s="388">
        <v>5</v>
      </c>
      <c r="F10" s="388">
        <v>6</v>
      </c>
      <c r="G10" s="388">
        <v>7</v>
      </c>
      <c r="H10" s="388">
        <v>8</v>
      </c>
      <c r="I10" s="388">
        <v>9</v>
      </c>
      <c r="J10" s="388">
        <v>10</v>
      </c>
    </row>
    <row r="11" spans="1:10" ht="19.5" customHeight="1">
      <c r="A11" s="389">
        <v>710</v>
      </c>
      <c r="B11" s="389">
        <v>71035</v>
      </c>
      <c r="C11" s="389">
        <v>2020</v>
      </c>
      <c r="D11" s="390">
        <v>1000</v>
      </c>
      <c r="E11" s="390">
        <v>1000</v>
      </c>
      <c r="F11" s="390">
        <v>1000</v>
      </c>
      <c r="G11" s="390">
        <v>0</v>
      </c>
      <c r="H11" s="389">
        <v>0</v>
      </c>
      <c r="I11" s="389">
        <v>0</v>
      </c>
      <c r="J11" s="389">
        <v>0</v>
      </c>
    </row>
    <row r="12" spans="1:10" ht="19.5" customHeight="1">
      <c r="A12" s="391"/>
      <c r="B12" s="391"/>
      <c r="C12" s="391"/>
      <c r="D12" s="391"/>
      <c r="E12" s="391"/>
      <c r="F12" s="391"/>
      <c r="G12" s="391"/>
      <c r="H12" s="391"/>
      <c r="I12" s="391"/>
      <c r="J12" s="391"/>
    </row>
    <row r="13" spans="1:10" ht="24.75" customHeight="1">
      <c r="A13" s="493" t="s">
        <v>110</v>
      </c>
      <c r="B13" s="493"/>
      <c r="C13" s="493"/>
      <c r="D13" s="493"/>
      <c r="E13" s="392">
        <f aca="true" t="shared" si="0" ref="E13:J13">SUM(E11)</f>
        <v>1000</v>
      </c>
      <c r="F13" s="392">
        <f t="shared" si="0"/>
        <v>1000</v>
      </c>
      <c r="G13" s="392">
        <f t="shared" si="0"/>
        <v>0</v>
      </c>
      <c r="H13" s="392">
        <f t="shared" si="0"/>
        <v>0</v>
      </c>
      <c r="I13" s="392">
        <f t="shared" si="0"/>
        <v>0</v>
      </c>
      <c r="J13" s="392">
        <f t="shared" si="0"/>
        <v>0</v>
      </c>
    </row>
    <row r="14" spans="1:10" ht="15">
      <c r="A14" s="73"/>
      <c r="B14" s="73"/>
      <c r="C14" s="73"/>
      <c r="D14" s="73"/>
      <c r="E14" s="73"/>
      <c r="F14" s="73"/>
      <c r="G14" s="73"/>
      <c r="H14" s="384"/>
      <c r="I14" s="384"/>
      <c r="J14" s="384"/>
    </row>
    <row r="15" spans="1:7" ht="12.75">
      <c r="A15" s="55" t="s">
        <v>164</v>
      </c>
      <c r="G15"/>
    </row>
  </sheetData>
  <mergeCells count="11">
    <mergeCell ref="A13:D13"/>
    <mergeCell ref="A4:J4"/>
    <mergeCell ref="E7:E9"/>
    <mergeCell ref="F7:J7"/>
    <mergeCell ref="F8:F9"/>
    <mergeCell ref="G8:I8"/>
    <mergeCell ref="J8:J9"/>
    <mergeCell ref="A7:A9"/>
    <mergeCell ref="B7:B9"/>
    <mergeCell ref="C7:C9"/>
    <mergeCell ref="D7:D9"/>
  </mergeCells>
  <printOptions horizontalCentered="1"/>
  <pageMargins left="0.5905511811023623" right="0.5905511811023623" top="1.08" bottom="0.3937007874015748" header="0.5118110236220472" footer="0.5118110236220472"/>
  <pageSetup horizontalDpi="300" verticalDpi="300" orientation="landscape" paperSize="9" scale="90" r:id="rId1"/>
  <headerFooter alignWithMargins="0">
    <oddHeader>&amp;RZałącznik nr  6a
do uchwały Rady Miejskiej nr 
z dnia .................................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4:K25"/>
  <sheetViews>
    <sheetView workbookViewId="0" topLeftCell="A1">
      <selection activeCell="A4" sqref="A4:K19"/>
    </sheetView>
  </sheetViews>
  <sheetFormatPr defaultColWidth="9.00390625" defaultRowHeight="12.75"/>
  <cols>
    <col min="1" max="1" width="4.75390625" style="0" customWidth="1"/>
    <col min="2" max="2" width="30.75390625" style="0" customWidth="1"/>
    <col min="3" max="3" width="12.375" style="0" customWidth="1"/>
    <col min="4" max="4" width="11.25390625" style="0" customWidth="1"/>
    <col min="5" max="5" width="9.875" style="0" customWidth="1"/>
    <col min="6" max="6" width="7.00390625" style="0" customWidth="1"/>
    <col min="7" max="7" width="10.875" style="0" customWidth="1"/>
    <col min="8" max="8" width="11.875" style="0" customWidth="1"/>
    <col min="9" max="9" width="11.00390625" style="0" customWidth="1"/>
    <col min="10" max="10" width="10.625" style="0" customWidth="1"/>
    <col min="11" max="11" width="14.125" style="0" customWidth="1"/>
  </cols>
  <sheetData>
    <row r="4" spans="1:11" ht="18.75">
      <c r="A4" s="420" t="s">
        <v>466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</row>
    <row r="5" spans="1:11" ht="18.7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ht="18.75">
      <c r="A6" s="420" t="s">
        <v>467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</row>
    <row r="7" spans="1:11" ht="6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1" ht="15.75">
      <c r="A8" s="85"/>
      <c r="B8" s="85"/>
      <c r="C8" s="85"/>
      <c r="D8" s="85"/>
      <c r="E8" s="85"/>
      <c r="F8" s="85"/>
      <c r="G8" s="85"/>
      <c r="H8" s="85"/>
      <c r="I8" s="85"/>
      <c r="J8" s="85"/>
      <c r="K8" s="139"/>
    </row>
    <row r="9" spans="1:11" ht="15" customHeight="1">
      <c r="A9" s="501" t="s">
        <v>45</v>
      </c>
      <c r="B9" s="501" t="s">
        <v>0</v>
      </c>
      <c r="C9" s="419" t="s">
        <v>49</v>
      </c>
      <c r="D9" s="502" t="s">
        <v>10</v>
      </c>
      <c r="E9" s="503"/>
      <c r="F9" s="503"/>
      <c r="G9" s="504"/>
      <c r="H9" s="502" t="s">
        <v>9</v>
      </c>
      <c r="I9" s="503"/>
      <c r="J9" s="504"/>
      <c r="K9" s="419" t="s">
        <v>50</v>
      </c>
    </row>
    <row r="10" spans="1:11" ht="15" customHeight="1">
      <c r="A10" s="501"/>
      <c r="B10" s="501"/>
      <c r="C10" s="419"/>
      <c r="D10" s="419" t="s">
        <v>7</v>
      </c>
      <c r="E10" s="498" t="s">
        <v>6</v>
      </c>
      <c r="F10" s="499"/>
      <c r="G10" s="500"/>
      <c r="H10" s="419" t="s">
        <v>7</v>
      </c>
      <c r="I10" s="419" t="s">
        <v>470</v>
      </c>
      <c r="J10" s="494" t="s">
        <v>469</v>
      </c>
      <c r="K10" s="419"/>
    </row>
    <row r="11" spans="1:11" ht="18" customHeight="1">
      <c r="A11" s="501"/>
      <c r="B11" s="501"/>
      <c r="C11" s="419"/>
      <c r="D11" s="419"/>
      <c r="E11" s="494" t="s">
        <v>468</v>
      </c>
      <c r="F11" s="498" t="s">
        <v>6</v>
      </c>
      <c r="G11" s="500"/>
      <c r="H11" s="419"/>
      <c r="I11" s="419"/>
      <c r="J11" s="495"/>
      <c r="K11" s="419"/>
    </row>
    <row r="12" spans="1:11" ht="42" customHeight="1">
      <c r="A12" s="501"/>
      <c r="B12" s="501"/>
      <c r="C12" s="419"/>
      <c r="D12" s="419"/>
      <c r="E12" s="496"/>
      <c r="F12" s="140" t="s">
        <v>128</v>
      </c>
      <c r="G12" s="140" t="s">
        <v>127</v>
      </c>
      <c r="H12" s="419"/>
      <c r="I12" s="419"/>
      <c r="J12" s="496"/>
      <c r="K12" s="419"/>
    </row>
    <row r="13" spans="1:11" ht="7.5" customHeight="1">
      <c r="A13" s="141">
        <v>1</v>
      </c>
      <c r="B13" s="141">
        <v>2</v>
      </c>
      <c r="C13" s="141">
        <v>3</v>
      </c>
      <c r="D13" s="141">
        <v>4</v>
      </c>
      <c r="E13" s="141">
        <v>5</v>
      </c>
      <c r="F13" s="141">
        <v>6</v>
      </c>
      <c r="G13" s="141">
        <v>7</v>
      </c>
      <c r="H13" s="141">
        <v>8</v>
      </c>
      <c r="I13" s="141"/>
      <c r="J13" s="141"/>
      <c r="K13" s="141">
        <v>10</v>
      </c>
    </row>
    <row r="14" spans="1:11" ht="19.5" customHeight="1">
      <c r="A14" s="142" t="s">
        <v>11</v>
      </c>
      <c r="B14" s="143" t="s">
        <v>12</v>
      </c>
      <c r="C14" s="143"/>
      <c r="D14" s="143"/>
      <c r="E14" s="143"/>
      <c r="F14" s="143"/>
      <c r="G14" s="143"/>
      <c r="H14" s="143"/>
      <c r="I14" s="143"/>
      <c r="J14" s="143"/>
      <c r="K14" s="143"/>
    </row>
    <row r="15" spans="1:11" ht="19.5" customHeight="1">
      <c r="A15" s="144"/>
      <c r="B15" s="145" t="s">
        <v>64</v>
      </c>
      <c r="C15" s="146"/>
      <c r="D15" s="146"/>
      <c r="E15" s="146"/>
      <c r="F15" s="146"/>
      <c r="G15" s="146"/>
      <c r="H15" s="146"/>
      <c r="I15" s="146"/>
      <c r="J15" s="146"/>
      <c r="K15" s="146"/>
    </row>
    <row r="16" spans="1:11" ht="19.5" customHeight="1">
      <c r="A16" s="147"/>
      <c r="B16" s="148" t="s">
        <v>393</v>
      </c>
      <c r="C16" s="149">
        <v>8163</v>
      </c>
      <c r="D16" s="149">
        <v>2670100</v>
      </c>
      <c r="E16" s="150">
        <v>400000</v>
      </c>
      <c r="F16" s="146"/>
      <c r="G16" s="146"/>
      <c r="H16" s="149">
        <v>2673553</v>
      </c>
      <c r="I16" s="150">
        <v>873000</v>
      </c>
      <c r="J16" s="151"/>
      <c r="K16" s="149">
        <v>4710</v>
      </c>
    </row>
    <row r="17" spans="1:11" s="47" customFormat="1" ht="19.5" customHeight="1">
      <c r="A17" s="497" t="s">
        <v>110</v>
      </c>
      <c r="B17" s="497"/>
      <c r="C17" s="152">
        <v>8163</v>
      </c>
      <c r="D17" s="152">
        <v>2670100</v>
      </c>
      <c r="E17" s="152">
        <v>400000</v>
      </c>
      <c r="F17" s="153"/>
      <c r="G17" s="153"/>
      <c r="H17" s="152">
        <v>2673553</v>
      </c>
      <c r="I17" s="152">
        <v>873000</v>
      </c>
      <c r="J17" s="153"/>
      <c r="K17" s="152">
        <v>4710</v>
      </c>
    </row>
    <row r="18" spans="1:11" ht="4.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</row>
    <row r="19" spans="1:11" ht="12.75" customHeight="1">
      <c r="A19" s="154"/>
      <c r="B19" s="139"/>
      <c r="C19" s="139"/>
      <c r="D19" s="139"/>
      <c r="E19" s="139"/>
      <c r="F19" s="139"/>
      <c r="G19" s="139"/>
      <c r="H19" s="139"/>
      <c r="I19" s="139"/>
      <c r="J19" s="139"/>
      <c r="K19" s="139"/>
    </row>
    <row r="20" spans="1:11" ht="15.75">
      <c r="A20" s="154"/>
      <c r="B20" s="139"/>
      <c r="C20" s="139"/>
      <c r="D20" s="139"/>
      <c r="E20" s="139"/>
      <c r="F20" s="139"/>
      <c r="G20" s="139"/>
      <c r="H20" s="139"/>
      <c r="I20" s="139"/>
      <c r="J20" s="139"/>
      <c r="K20" s="139"/>
    </row>
    <row r="21" spans="1:11" ht="15.75">
      <c r="A21" s="154"/>
      <c r="B21" s="139"/>
      <c r="C21" s="139"/>
      <c r="D21" s="139"/>
      <c r="E21" s="139"/>
      <c r="F21" s="139"/>
      <c r="G21" s="139"/>
      <c r="H21" s="139"/>
      <c r="I21" s="139"/>
      <c r="J21" s="139"/>
      <c r="K21" s="139"/>
    </row>
    <row r="22" spans="1:11" ht="15.75">
      <c r="A22" s="154"/>
      <c r="B22" s="139"/>
      <c r="C22" s="139"/>
      <c r="D22" s="139"/>
      <c r="E22" s="139"/>
      <c r="F22" s="139"/>
      <c r="G22" s="139"/>
      <c r="H22" s="139"/>
      <c r="I22" s="139"/>
      <c r="J22" s="139"/>
      <c r="K22" s="139"/>
    </row>
    <row r="23" spans="1:11" ht="15.7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</row>
    <row r="24" spans="1:11" ht="15.75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</row>
    <row r="25" spans="1:11" ht="15.7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</row>
  </sheetData>
  <mergeCells count="16">
    <mergeCell ref="A4:K4"/>
    <mergeCell ref="A6:K6"/>
    <mergeCell ref="A9:A12"/>
    <mergeCell ref="B9:B12"/>
    <mergeCell ref="C9:C12"/>
    <mergeCell ref="D10:D12"/>
    <mergeCell ref="D9:G9"/>
    <mergeCell ref="E11:E12"/>
    <mergeCell ref="K9:K12"/>
    <mergeCell ref="H9:J9"/>
    <mergeCell ref="J10:J12"/>
    <mergeCell ref="A17:B17"/>
    <mergeCell ref="E10:G10"/>
    <mergeCell ref="F11:G11"/>
    <mergeCell ref="H10:H12"/>
    <mergeCell ref="I10:I12"/>
  </mergeCells>
  <printOptions horizontalCentered="1"/>
  <pageMargins left="0.5118110236220472" right="0.5118110236220472" top="0.89" bottom="0.63" header="0.5118110236220472" footer="0.5118110236220472"/>
  <pageSetup horizontalDpi="300" verticalDpi="300" orientation="landscape" paperSize="9" scale="90" r:id="rId1"/>
  <headerFooter alignWithMargins="0">
    <oddHeader>&amp;R&amp;9Załącznik nr  7
do uchwały Rady Miejskiej nr ......
z dnia ...............................................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:G1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hidden="1" customWidth="1"/>
    <col min="5" max="5" width="29.00390625" style="0" customWidth="1"/>
    <col min="6" max="6" width="25.125" style="0" customWidth="1"/>
    <col min="7" max="7" width="15.75390625" style="0" customWidth="1"/>
  </cols>
  <sheetData>
    <row r="1" spans="1:7" ht="19.5" customHeight="1">
      <c r="A1" s="508" t="s">
        <v>57</v>
      </c>
      <c r="B1" s="508"/>
      <c r="C1" s="508"/>
      <c r="D1" s="508"/>
      <c r="E1" s="508"/>
      <c r="F1" s="508"/>
      <c r="G1" s="508"/>
    </row>
    <row r="2" spans="5:7" ht="19.5" customHeight="1">
      <c r="E2" s="5"/>
      <c r="F2" s="5"/>
      <c r="G2" s="5"/>
    </row>
    <row r="3" spans="5:7" ht="19.5" customHeight="1">
      <c r="E3" s="1"/>
      <c r="F3" s="1"/>
      <c r="G3" s="11" t="s">
        <v>33</v>
      </c>
    </row>
    <row r="4" spans="1:7" ht="19.5" customHeight="1">
      <c r="A4" s="405" t="s">
        <v>45</v>
      </c>
      <c r="B4" s="405" t="s">
        <v>2</v>
      </c>
      <c r="C4" s="405" t="s">
        <v>3</v>
      </c>
      <c r="D4" s="383" t="s">
        <v>119</v>
      </c>
      <c r="E4" s="406" t="s">
        <v>55</v>
      </c>
      <c r="F4" s="406" t="s">
        <v>56</v>
      </c>
      <c r="G4" s="406" t="s">
        <v>34</v>
      </c>
    </row>
    <row r="5" spans="1:7" ht="19.5" customHeight="1">
      <c r="A5" s="405"/>
      <c r="B5" s="405"/>
      <c r="C5" s="405"/>
      <c r="D5" s="485"/>
      <c r="E5" s="406"/>
      <c r="F5" s="406"/>
      <c r="G5" s="406"/>
    </row>
    <row r="6" spans="1:7" ht="19.5" customHeight="1">
      <c r="A6" s="405"/>
      <c r="B6" s="405"/>
      <c r="C6" s="405"/>
      <c r="D6" s="486"/>
      <c r="E6" s="406"/>
      <c r="F6" s="406"/>
      <c r="G6" s="406"/>
    </row>
    <row r="7" spans="1:7" ht="7.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</row>
    <row r="8" spans="1:7" ht="30" customHeight="1">
      <c r="A8" s="25" t="s">
        <v>13</v>
      </c>
      <c r="B8" s="25">
        <v>700</v>
      </c>
      <c r="C8" s="25">
        <v>70001</v>
      </c>
      <c r="D8" s="25">
        <v>2560</v>
      </c>
      <c r="E8" s="25" t="s">
        <v>393</v>
      </c>
      <c r="F8" s="25" t="s">
        <v>493</v>
      </c>
      <c r="G8" s="70">
        <v>400000</v>
      </c>
    </row>
    <row r="9" spans="1:7" ht="30" customHeight="1">
      <c r="A9" s="26"/>
      <c r="B9" s="26"/>
      <c r="C9" s="26"/>
      <c r="D9" s="26"/>
      <c r="E9" s="26"/>
      <c r="F9" s="26"/>
      <c r="G9" s="26"/>
    </row>
    <row r="10" spans="1:7" s="1" customFormat="1" ht="30" customHeight="1">
      <c r="A10" s="505" t="s">
        <v>110</v>
      </c>
      <c r="B10" s="506"/>
      <c r="C10" s="506"/>
      <c r="D10" s="506"/>
      <c r="E10" s="507"/>
      <c r="F10" s="22"/>
      <c r="G10" s="62">
        <f>SUM(G8)</f>
        <v>400000</v>
      </c>
    </row>
    <row r="12" ht="12.75">
      <c r="A12" s="55"/>
    </row>
  </sheetData>
  <mergeCells count="9">
    <mergeCell ref="A10:E10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8  
do uchwały Rady Miejskiej nr ......
z dnia ...............................................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Ząbkowice Ślaskie</cp:lastModifiedBy>
  <cp:lastPrinted>2007-03-05T21:37:02Z</cp:lastPrinted>
  <dcterms:created xsi:type="dcterms:W3CDTF">1998-12-09T13:02:10Z</dcterms:created>
  <dcterms:modified xsi:type="dcterms:W3CDTF">2007-03-05T21:42:03Z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