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80" activeTab="0"/>
  </bookViews>
  <sheets>
    <sheet name="Zał. nr 2 - wydatki" sheetId="1" r:id="rId1"/>
    <sheet name="Zał nr 1-dochody" sheetId="2" r:id="rId2"/>
  </sheets>
  <definedNames>
    <definedName name="_xlnm.Print_Area" localSheetId="1">'Zał nr 1-dochody'!$A$1:$H$271</definedName>
    <definedName name="_xlnm.Print_Area" localSheetId="0">'Zał. nr 2 - wydatki'!$A$1:$F$100</definedName>
  </definedNames>
  <calcPr fullCalcOnLoad="1"/>
</workbook>
</file>

<file path=xl/sharedStrings.xml><?xml version="1.0" encoding="utf-8"?>
<sst xmlns="http://schemas.openxmlformats.org/spreadsheetml/2006/main" count="470" uniqueCount="274">
  <si>
    <t>w  złotych</t>
  </si>
  <si>
    <t>Dział</t>
  </si>
  <si>
    <t>Rozdział*</t>
  </si>
  <si>
    <t>§</t>
  </si>
  <si>
    <t>Źródło dochodów</t>
  </si>
  <si>
    <t>010</t>
  </si>
  <si>
    <t>ROLNICTWO I ŁOWIECTWO</t>
  </si>
  <si>
    <t>01095</t>
  </si>
  <si>
    <t>Pozostała działalność</t>
  </si>
  <si>
    <t>zadań bieżących z zakresu administracji rządowej oraz</t>
  </si>
  <si>
    <t>innych zadań zleconych gminie ustawami</t>
  </si>
  <si>
    <t>O920</t>
  </si>
  <si>
    <t>Pozostałe odsetki</t>
  </si>
  <si>
    <t>020</t>
  </si>
  <si>
    <t>LEŚNICTWO</t>
  </si>
  <si>
    <t>02001</t>
  </si>
  <si>
    <t>Gospodarka leśna</t>
  </si>
  <si>
    <t>0750</t>
  </si>
  <si>
    <t xml:space="preserve">Dochody z najmu i dzierżawy składników majątkowych Skarbu </t>
  </si>
  <si>
    <t>Państwa, jednostek samorządu terytorialnego lub innych</t>
  </si>
  <si>
    <t xml:space="preserve">jednostek zaliczanych do sektora fiunansów publicznych oraz </t>
  </si>
  <si>
    <t>innych umów o podobnych charakterze</t>
  </si>
  <si>
    <t>TRANSPORT I ŁĄCZNOŚĆ</t>
  </si>
  <si>
    <t>Drogi publiczne gminne</t>
  </si>
  <si>
    <t>0690</t>
  </si>
  <si>
    <t>Wpływy z różnych opłat</t>
  </si>
  <si>
    <t>GOSPODARKA MIESZKANIOWA</t>
  </si>
  <si>
    <t>Gospodarka gruntami i nieruchomościami</t>
  </si>
  <si>
    <t>0470</t>
  </si>
  <si>
    <t xml:space="preserve">Wpływy z opłat za zarząd, użytkowanie i użytkowanie </t>
  </si>
  <si>
    <t>wieczyste nieruchomości</t>
  </si>
  <si>
    <t>Dochody z najmu i dzierżawy składników majątkowych Skarbu Państwa</t>
  </si>
  <si>
    <t>jednostek samorządu terytorialnego lub innych jednostek</t>
  </si>
  <si>
    <t>zaliczanych do sektora finansów publicznych oraz innych</t>
  </si>
  <si>
    <t>umów o podobnym charakterze</t>
  </si>
  <si>
    <t>0760</t>
  </si>
  <si>
    <t>Wpływy z tytułu przekształcenia prawa użytkowania wieczystego</t>
  </si>
  <si>
    <t>przysługującego osobom fizycznym w prawo własności</t>
  </si>
  <si>
    <t>0920</t>
  </si>
  <si>
    <t>Dotacje celowe otrzymane z budżetu państwa na realizację</t>
  </si>
  <si>
    <t>DZIAŁALNOŚĆ USŁUGOWA</t>
  </si>
  <si>
    <t>Cmentarze</t>
  </si>
  <si>
    <t>ADMINISTRACJA PUBLICZNA</t>
  </si>
  <si>
    <t>Urzędy wojewódzkie</t>
  </si>
  <si>
    <t>Dotacje celowe otrzymane z budżetu państwa na realizację zadań</t>
  </si>
  <si>
    <t>bieżących  z zakresu administracji rządowej oraz innych zadań</t>
  </si>
  <si>
    <t>zleconych gminie ustawami</t>
  </si>
  <si>
    <t>Dochody jst związane z realizacją zadań z zakresu administracji</t>
  </si>
  <si>
    <t>rządowej oraz innych zadań zleconych ustawami</t>
  </si>
  <si>
    <t>Urzędy gmin</t>
  </si>
  <si>
    <t>0970</t>
  </si>
  <si>
    <t>Wpływy z różnych dochodów</t>
  </si>
  <si>
    <t>Promocja jednostek samorządu terytorialnego</t>
  </si>
  <si>
    <t>O830</t>
  </si>
  <si>
    <t>Wpływy z usług</t>
  </si>
  <si>
    <t>URZĘDY NACZELNYCH ORGANÓW WŁADZY</t>
  </si>
  <si>
    <t>BEZPIECZEŃSTWO PUBLICZNE I OCHRONA P/POŻAROWA</t>
  </si>
  <si>
    <t>Ochotnicze straże pożarne</t>
  </si>
  <si>
    <t>Obrona cywilna</t>
  </si>
  <si>
    <t>0570</t>
  </si>
  <si>
    <t>Grzywny, mandaty i inne kary pieniężne od osób fizycznych</t>
  </si>
  <si>
    <t>DOCHODY OD OSÓB PRAWNYCH, OD OSÓB FIZYCZNYCH I OD</t>
  </si>
  <si>
    <t>INNYCH JEDNOSTEK NIEPOSIADAJĄCYCH OSOBOWOŚCI</t>
  </si>
  <si>
    <t>PRAWNEJ ORAZ WYDATKI ZWIĄZANE Z ICH POBOREM</t>
  </si>
  <si>
    <t>Wpływy z podatku dochodowego od osób fizycznych</t>
  </si>
  <si>
    <t>0350</t>
  </si>
  <si>
    <t>0910</t>
  </si>
  <si>
    <t>Odsetki od nieterminowych wpłat z tytułu podatków i opłat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</si>
  <si>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</si>
  <si>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</si>
  <si>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</si>
  <si>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</si>
  <si>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</si>
  <si>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</si>
  <si>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</si>
  <si>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</si>
  <si>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</si>
  <si>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</si>
  <si>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Rekompensatry utraconych dochodów w podatkach i opłatach lokalnych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</si>
  <si>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</si>
  <si>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</si>
  <si>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</si>
  <si>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</si>
  <si>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</si>
  <si>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</si>
  <si>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0410</t>
  </si>
  <si>
    <t>Wpływy z opłaty skarbowej</t>
  </si>
  <si>
    <t>0460</t>
  </si>
  <si>
    <t>Wpływy z opłaty eksploatacyjnej</t>
  </si>
  <si>
    <t>0480</t>
  </si>
  <si>
    <t>Wpływy z opłat  za wydawanie zezwoleń na sprzedaż alkoholu</t>
  </si>
  <si>
    <t>0590</t>
  </si>
  <si>
    <t>Wpływy  z opłat za koncesje i licencje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</si>
  <si>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</si>
  <si>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</si>
  <si>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</si>
  <si>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</si>
  <si>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</si>
  <si>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</t>
  </si>
  <si>
    <t>Subwencje ogólne z budżetu państwa</t>
  </si>
  <si>
    <t>Część równoważąca subwencji ogolnej</t>
  </si>
  <si>
    <t>OŚWIATA I WYCHOWANIE</t>
  </si>
  <si>
    <t>Szkoły Podstawowe</t>
  </si>
  <si>
    <t>Dochody na najmu i dzierżawy składników majątkowych</t>
  </si>
  <si>
    <t>Skarbu Państwa, jednostek samorządu terytorialnego lub</t>
  </si>
  <si>
    <t>innych jednostek zaliczanych do sektora finansów publicznych</t>
  </si>
  <si>
    <t>oraz innych umów o podobnych charakterze</t>
  </si>
  <si>
    <t>własnych zadań biezących gmin</t>
  </si>
  <si>
    <t>Przedszkola</t>
  </si>
  <si>
    <t>Gimnazja</t>
  </si>
  <si>
    <t>Wpływy z róznych dochodów</t>
  </si>
  <si>
    <t>Dowożenie uczniów</t>
  </si>
  <si>
    <t>0830</t>
  </si>
  <si>
    <t>POMOC SPOŁECZNA</t>
  </si>
  <si>
    <t>Domy pomocy społecznej</t>
  </si>
  <si>
    <t>O970</t>
  </si>
  <si>
    <t xml:space="preserve">Świadczenia rodzinne, zaliczka alimentacyjna oraz składki </t>
  </si>
  <si>
    <t>na ubezpieczenia emerytalne i rentowe z ubezpieczenia społecznego</t>
  </si>
  <si>
    <t>Składki na ubezpieczenia zdrowotne opłacane za osoby pobierające</t>
  </si>
  <si>
    <t>Zasiłki i pomoc w naturze oraz składki na ubezpieczenia</t>
  </si>
  <si>
    <t>emerytalne i rentowe</t>
  </si>
  <si>
    <t>Dotace celowe otrzymane z budżetu państwa na realizację</t>
  </si>
  <si>
    <t>Ośrodki pomocy społecznej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</si>
  <si>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</si>
  <si>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</si>
  <si>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</si>
  <si>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</si>
  <si>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Gospodarka odpadami</t>
  </si>
  <si>
    <t>Wpływy i wydatki związane z gromadzeniem środków</t>
  </si>
  <si>
    <t>z opłat produktowych</t>
  </si>
  <si>
    <t>0400</t>
  </si>
  <si>
    <t>Wpływy z opłaty produktowej</t>
  </si>
  <si>
    <t>KULTURA I OCHRONA DZIEDZICTWA NARODOWEGO</t>
  </si>
  <si>
    <t>Domy i ośrodki kultury, świetlice i kluby</t>
  </si>
  <si>
    <t>Ochrona zabytków i opieka nad zabytkami</t>
  </si>
  <si>
    <t>KULTURA FIZYCZNA I SPORT</t>
  </si>
  <si>
    <t>Instytucje kultury fizycznej</t>
  </si>
  <si>
    <t>dochody bieżące</t>
  </si>
  <si>
    <t>dochody majątkowe</t>
  </si>
  <si>
    <t>DOCHODY OGÓŁEM</t>
  </si>
  <si>
    <t>Plan po zmianach</t>
  </si>
  <si>
    <t>6:5 %</t>
  </si>
  <si>
    <t>Dochody z najmu i dzierżawy składników majątkowych</t>
  </si>
  <si>
    <t>O1010</t>
  </si>
  <si>
    <t>Infrastruktura wodociągowa i sanitacyjna wsi</t>
  </si>
  <si>
    <t>O1030</t>
  </si>
  <si>
    <t>Izby rolnicze</t>
  </si>
  <si>
    <t>O1095</t>
  </si>
  <si>
    <t>Plany zagospodarowania przestrzennego</t>
  </si>
  <si>
    <t>Opracowania geodezyjne i kartograficzne</t>
  </si>
  <si>
    <t>Rady gmin</t>
  </si>
  <si>
    <t>Działalność informacyjna i kulturalna prowadzona za granicą</t>
  </si>
  <si>
    <t>PAŃSTWOWEJ, KONTROLI I OCHRONY PRAWA</t>
  </si>
  <si>
    <t>ORAZ SĄDOWNICTWA</t>
  </si>
  <si>
    <t>Pobór podatków, opłat i niepodatkowych należności budżetowych</t>
  </si>
  <si>
    <t>OBSŁUGA DŁUGU PUBLICZNEGO</t>
  </si>
  <si>
    <t>Obsługa papierów wartościowych, kredytów i pożyczek</t>
  </si>
  <si>
    <t>jednosatek samorządu terytorialnego</t>
  </si>
  <si>
    <t>Rozliczenia z tytułu poręczeń, i gwarancji udzielonych przez Skarb</t>
  </si>
  <si>
    <t>Państwa lub jednostkę samorządu terytorialnego</t>
  </si>
  <si>
    <t>Rezerwy ogólne i celowe</t>
  </si>
  <si>
    <t>Oddziały przedszkolne w szkołach podstawowych</t>
  </si>
  <si>
    <t>Dokształcanie i doskonalenie nauczycieli</t>
  </si>
  <si>
    <t>OCHRONA ZDROWIA</t>
  </si>
  <si>
    <t>Przeciwdziałanie alkoholizmowi</t>
  </si>
  <si>
    <t>Dodatki mieszkaniowe</t>
  </si>
  <si>
    <t>Świetlice szkolne</t>
  </si>
  <si>
    <t>Gospodarka ściekowa i ochrona wód</t>
  </si>
  <si>
    <t>Oczyszczanie miast i wsi</t>
  </si>
  <si>
    <t>Utrzymanie zieleni w miastach i gminach</t>
  </si>
  <si>
    <t>Oświetlenie ulic, placów i dróg</t>
  </si>
  <si>
    <t>Biblioteki</t>
  </si>
  <si>
    <t>Obiekty sportowe</t>
  </si>
  <si>
    <t>Zadania w zakresie kultury fizycznej i sportu</t>
  </si>
  <si>
    <t>WYDATKI OGÓŁEM</t>
  </si>
  <si>
    <t>Drogi publiczne wojewódzkie</t>
  </si>
  <si>
    <t>Urzędy naczelnych organów władzy państwowej, kontroli</t>
  </si>
  <si>
    <t>i ochrony prawa</t>
  </si>
  <si>
    <t>niektóre świadczenia z pomocy społecznej, niektóre świadczenia</t>
  </si>
  <si>
    <t>rodzinne oraz za osoby uczestniczące w zajęciach integracji</t>
  </si>
  <si>
    <t>społecznej</t>
  </si>
  <si>
    <t>O770</t>
  </si>
  <si>
    <t>Wpływy z tytułu odpłatnego nabycia prawa własności</t>
  </si>
  <si>
    <t>oraz prawa użytkowania wieczystego nieruchomości</t>
  </si>
  <si>
    <t>O750</t>
  </si>
  <si>
    <t>Urzędy naczelnych organów władzy państwowej,</t>
  </si>
  <si>
    <t>kontroli i ochrony prawa</t>
  </si>
  <si>
    <t>BEZPIECZEŃSTWO PUBLICZNE I OCHRONA P/POŻ.</t>
  </si>
  <si>
    <t xml:space="preserve">DOCHODY OD OSÓB PRAWNYCH, OD OSÓB FIZYCZNYCH </t>
  </si>
  <si>
    <t>I OD INNYCH JEDNOSTEK NIEPOSIADAJĄCYCH</t>
  </si>
  <si>
    <t xml:space="preserve">OSOBOWOŚCI PRAWNEJ ORAZ WYDATKI </t>
  </si>
  <si>
    <t>ZWIĄZANE Z ICH POBOREM</t>
  </si>
  <si>
    <t xml:space="preserve">Podatek od działalności gospodarczej osób fizycznych </t>
  </si>
  <si>
    <t>opłacany w formie karty podatkowej</t>
  </si>
  <si>
    <t>Wpływy z podatku rolnego, podatku leśnego, podatku</t>
  </si>
  <si>
    <t xml:space="preserve">, </t>
  </si>
  <si>
    <t>od czynności cywilnoprawnych, podatków i opłat</t>
  </si>
  <si>
    <t>lokalnych od osób prawnych i innych jed, organizacyjnych</t>
  </si>
  <si>
    <t>O690</t>
  </si>
  <si>
    <t xml:space="preserve">Wpływy z podatku rolnego, podatku leśnego, </t>
  </si>
  <si>
    <t>podatku od spadku i darowizn, podatku od czynności</t>
  </si>
  <si>
    <t>cywilnoprawnych, oraz podatków i opłat lokalnych</t>
  </si>
  <si>
    <t>od osób fizycznych</t>
  </si>
  <si>
    <t xml:space="preserve">Wpływy z innych opłat stanowiących dochody </t>
  </si>
  <si>
    <t>jednostek samorządu terytorialnego na podstawie</t>
  </si>
  <si>
    <t>ustaw</t>
  </si>
  <si>
    <t>O490</t>
  </si>
  <si>
    <t>Wpływy z innych lokalnych opłat pobieranych przez</t>
  </si>
  <si>
    <t>jednostki samorządu terytorialnego na podstawie</t>
  </si>
  <si>
    <t>odrębnych ustaw</t>
  </si>
  <si>
    <t>Udziały gmin w podatkach stanowiacych dochód</t>
  </si>
  <si>
    <t xml:space="preserve">budżetu państwa </t>
  </si>
  <si>
    <t>Różne rozliczenia finansowe</t>
  </si>
  <si>
    <t xml:space="preserve">Świadczenia rodzinne, zaliczka alimentacyjna oraz </t>
  </si>
  <si>
    <t>składki na ubezpieczenia emerytalne i rentowe</t>
  </si>
  <si>
    <t>z ubezpieczenia społecznego</t>
  </si>
  <si>
    <t xml:space="preserve">Składki na ubezpieczenia zdrowotne opłacane </t>
  </si>
  <si>
    <t xml:space="preserve">za osoby pobierające niektóre świadczenia </t>
  </si>
  <si>
    <t>z pomocy społecznej, niektóre świadczenia rodzinne</t>
  </si>
  <si>
    <t>oraz za osoby uczestniczące w zajęciach centrum</t>
  </si>
  <si>
    <t>integracji społecznej</t>
  </si>
  <si>
    <t>Wpływy ze zwrotów dotacji wykorzystanych niezgodnie</t>
  </si>
  <si>
    <t>z przeznaczeniem lub pobranych w nadmiernej wysokości</t>
  </si>
  <si>
    <t>Pozostała dzialalność</t>
  </si>
  <si>
    <t>Spis powszechny i inne</t>
  </si>
  <si>
    <t>Zarządzanie kryzysowe</t>
  </si>
  <si>
    <t>Zwalczanie narkomanii</t>
  </si>
  <si>
    <t>Zasiłki stałe</t>
  </si>
  <si>
    <t>zleconych gminie (związkom gmin) ustawami</t>
  </si>
  <si>
    <t>bieżących z zakresu administracji rządowej oraz innych zadań</t>
  </si>
  <si>
    <t xml:space="preserve">Dotacje celowe otrzymane z budżetu państwa na realizację </t>
  </si>
  <si>
    <t>inwestycji i zakupów inwestycyjnych własnych gmin (związków gmin)</t>
  </si>
  <si>
    <t>Dowożenie uczniów do szkół</t>
  </si>
  <si>
    <t>O980</t>
  </si>
  <si>
    <t>Wpływy z tytułu zwrotów wypłaconych świadczeń z funduszu</t>
  </si>
  <si>
    <t>alimentacyjnego</t>
  </si>
  <si>
    <t>Dotacje celowe otrzymane z budzetu państwa na realizację własnych</t>
  </si>
  <si>
    <t>zadań biezących gmin (związków gmin)</t>
  </si>
  <si>
    <t>Wpływy i wydatki związane z gromadzeniem środków z opłat i kar za</t>
  </si>
  <si>
    <t>korzystanie ze środowiska</t>
  </si>
  <si>
    <t>Wpływy z róznych opłat</t>
  </si>
  <si>
    <t>O1008</t>
  </si>
  <si>
    <t>Melioracje wodne</t>
  </si>
  <si>
    <t>Stołówki szkolne i przedszkolne</t>
  </si>
  <si>
    <t>Realizacja dochodów za I półrocze 2011 roku wg źródeł</t>
  </si>
  <si>
    <t>Wykonanie za  2011 rok</t>
  </si>
  <si>
    <t>Zaległośc na 30.06.2011 r.</t>
  </si>
  <si>
    <t>Wpłata środków finansowanych z niewykorzystanych w terminie, które nie wygasają z upływem roku budżetowego</t>
  </si>
  <si>
    <t>Dotacje celowe w ramach programów finansowanych z udziałem środków europejskich oraz środków, o których mowa w art..5 ust.1 pkt.3 oraz ust. 3 pkt 5 i 6 ustaawy, lub płatności w ramach budżetu środków europejskich</t>
  </si>
  <si>
    <t>0580</t>
  </si>
  <si>
    <t>Grzywny i inne kary pieniężne od osób prawnych i innych jednostek organizacyjnych</t>
  </si>
  <si>
    <t>Dotacje celowe otrzymane z budżetu państwa na zadania bieżące realizowane przez gminę na podstawie porozumień z organami administracji rządowej</t>
  </si>
  <si>
    <t>OBRONA NARODOWA</t>
  </si>
  <si>
    <t>Pozostałe wydaki obronne</t>
  </si>
  <si>
    <t>Dotacje celowe otrzymane z budżetu państwa na realizację zadań bieżących z zakresu administracji rządowej oraz innych zadań zleconych gminie ustawami</t>
  </si>
  <si>
    <t>Straż gminna (miejska)</t>
  </si>
  <si>
    <t>Pobór podatków, opłat i nieopodatkowanych należności budżetowych</t>
  </si>
  <si>
    <t xml:space="preserve">Wpływy ze zwrotów dotacji oraz płatności, w tym wykorzystanych niezgodnie z przeznaczeniem lub wykorzystanych z naruszeniem procedur, o których mowa w art.. 184 ustawy, pobranych nienależnie lub w nadmiernej wysokości  </t>
  </si>
  <si>
    <t>Wpływy do wyjaśnienia</t>
  </si>
  <si>
    <t>0960</t>
  </si>
  <si>
    <t>Otrzymane spadki,zapisy i darowizny w postaci pienężnej</t>
  </si>
  <si>
    <t>Dotacje celowe otrzymane z gminy na zadania bieżące realizowane na podstawie porozumień (umów) między jst</t>
  </si>
  <si>
    <t>Środki na dofinansowanie własnych zadań bieżących gmin, powiatów, samorządów województw, pozyskane z innych źródeł</t>
  </si>
  <si>
    <t>Dochody z najmu i dzierżawy składników majątkowych Skarbu Państwa, jednostek samorządu terytorialnego lub innych jednostek zaliczanych do sektora finansów publicznych oraz innych umów o podobnym charakterze</t>
  </si>
  <si>
    <t>0840</t>
  </si>
  <si>
    <t>Wpływy ze sprzedaży wyrobów</t>
  </si>
  <si>
    <t>Dotacje celowe w ramach programów finansowanych z udziałem środków europejskich oraz środków, o których mowa w art..5 ust.1 pkt.3 oraz ust. 3 pkt 5 i 6 ustawy, lub płatności w ramach budżetu środków europejskich</t>
  </si>
  <si>
    <t xml:space="preserve">Kultura fizyczna </t>
  </si>
  <si>
    <t>Dotacje celowe otrzymane z budżetu państwa na realizację inwestycji i zakupów inwestycyjnych własnych gmin</t>
  </si>
  <si>
    <t>Dotacje otrzymane z państwowych funduszy celowych na realizację zadań bieżących jednostek sektora finansów publicznych</t>
  </si>
  <si>
    <t xml:space="preserve">Wykonanie na 30.06.2011 r. </t>
  </si>
  <si>
    <t>Realizacja wydatków budżetowych za  I półrocze 2011 roku wg działów i rozdziałów klasyfikacji budżetowej</t>
  </si>
  <si>
    <t>Drogi publiczne powiatowe</t>
  </si>
  <si>
    <t>Pozostałe wydatki obronne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</si>
</sst>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0.000%"/>
    <numFmt numFmtId="171" formatCode="#,##0.000"/>
    <numFmt numFmtId="172" formatCode="#,##0.0000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#,##0.00000"/>
    <numFmt numFmtId="178" formatCode="_-* #,##0.0000\ _z_ł_-;\-* #,##0.0000\ _z_ł_-;_-* &quot;-&quot;??\ _z_ł_-;_-@_-"/>
    <numFmt numFmtId="179" formatCode="_-* #,##0.00000\ _z_ł_-;\-* #,##0.00000\ _z_ł_-;_-* &quot;-&quot;??\ _z_ł_-;_-@_-"/>
  </numFmts>
  <fonts count="6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6"/>
      <name val="Arial CE"/>
      <family val="0"/>
    </font>
    <font>
      <b/>
      <sz val="10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i/>
      <sz val="11"/>
      <name val="Times New Roman"/>
      <family val="1"/>
    </font>
    <font>
      <sz val="11"/>
      <name val="Arial CE"/>
      <family val="0"/>
    </font>
    <font>
      <sz val="10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medium"/>
      <top style="thin">
        <color theme="1"/>
      </top>
      <bottom style="hair"/>
    </border>
    <border>
      <left style="thin"/>
      <right style="thin"/>
      <top style="hair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hair"/>
      <bottom style="thin">
        <color theme="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>
        <color theme="1"/>
      </bottom>
    </border>
    <border>
      <left style="thin"/>
      <right style="medium"/>
      <top style="hair">
        <color theme="1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95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9" fontId="4" fillId="33" borderId="11" xfId="54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 quotePrefix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 quotePrefix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 quotePrefix="1">
      <alignment horizontal="center" vertical="center"/>
    </xf>
    <xf numFmtId="0" fontId="3" fillId="0" borderId="26" xfId="0" applyFont="1" applyBorder="1" applyAlignment="1">
      <alignment vertical="center"/>
    </xf>
    <xf numFmtId="0" fontId="9" fillId="0" borderId="0" xfId="0" applyFont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8" xfId="0" applyFont="1" applyBorder="1" applyAlignment="1" quotePrefix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 quotePrefix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 quotePrefix="1">
      <alignment horizontal="center" vertical="center"/>
    </xf>
    <xf numFmtId="0" fontId="11" fillId="0" borderId="2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" fontId="4" fillId="0" borderId="35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0" borderId="36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4" fontId="11" fillId="0" borderId="34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4" fillId="0" borderId="3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3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15" fillId="0" borderId="26" xfId="0" applyFont="1" applyBorder="1" applyAlignment="1">
      <alignment vertical="center"/>
    </xf>
    <xf numFmtId="0" fontId="12" fillId="34" borderId="0" xfId="0" applyFont="1" applyFill="1" applyAlignment="1">
      <alignment/>
    </xf>
    <xf numFmtId="0" fontId="3" fillId="35" borderId="38" xfId="0" applyFont="1" applyFill="1" applyBorder="1" applyAlignment="1">
      <alignment horizontal="center"/>
    </xf>
    <xf numFmtId="0" fontId="3" fillId="35" borderId="39" xfId="0" applyFont="1" applyFill="1" applyBorder="1" applyAlignment="1">
      <alignment vertical="center"/>
    </xf>
    <xf numFmtId="4" fontId="3" fillId="35" borderId="39" xfId="0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0" fontId="3" fillId="35" borderId="4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vertical="center"/>
    </xf>
    <xf numFmtId="4" fontId="3" fillId="35" borderId="13" xfId="0" applyNumberFormat="1" applyFont="1" applyFill="1" applyBorder="1" applyAlignment="1">
      <alignment vertical="center"/>
    </xf>
    <xf numFmtId="168" fontId="3" fillId="35" borderId="41" xfId="54" applyNumberFormat="1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4" fontId="3" fillId="35" borderId="16" xfId="0" applyNumberFormat="1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4" fontId="3" fillId="35" borderId="15" xfId="0" applyNumberFormat="1" applyFont="1" applyFill="1" applyBorder="1" applyAlignment="1">
      <alignment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vertical="center"/>
    </xf>
    <xf numFmtId="4" fontId="3" fillId="35" borderId="20" xfId="0" applyNumberFormat="1" applyFont="1" applyFill="1" applyBorder="1" applyAlignment="1">
      <alignment vertical="center"/>
    </xf>
    <xf numFmtId="4" fontId="3" fillId="35" borderId="34" xfId="0" applyNumberFormat="1" applyFont="1" applyFill="1" applyBorder="1" applyAlignment="1">
      <alignment vertical="center"/>
    </xf>
    <xf numFmtId="0" fontId="3" fillId="35" borderId="42" xfId="0" applyFont="1" applyFill="1" applyBorder="1" applyAlignment="1">
      <alignment vertical="center"/>
    </xf>
    <xf numFmtId="4" fontId="3" fillId="35" borderId="42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4" fontId="3" fillId="35" borderId="22" xfId="0" applyNumberFormat="1" applyFont="1" applyFill="1" applyBorder="1" applyAlignment="1">
      <alignment vertical="center"/>
    </xf>
    <xf numFmtId="4" fontId="3" fillId="35" borderId="36" xfId="0" applyNumberFormat="1" applyFont="1" applyFill="1" applyBorder="1" applyAlignment="1">
      <alignment vertical="center"/>
    </xf>
    <xf numFmtId="168" fontId="3" fillId="35" borderId="43" xfId="54" applyNumberFormat="1" applyFont="1" applyFill="1" applyBorder="1" applyAlignment="1">
      <alignment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4" fontId="3" fillId="35" borderId="24" xfId="0" applyNumberFormat="1" applyFont="1" applyFill="1" applyBorder="1" applyAlignment="1">
      <alignment vertical="center"/>
    </xf>
    <xf numFmtId="4" fontId="3" fillId="35" borderId="18" xfId="0" applyNumberFormat="1" applyFont="1" applyFill="1" applyBorder="1" applyAlignment="1">
      <alignment vertical="center"/>
    </xf>
    <xf numFmtId="4" fontId="3" fillId="35" borderId="31" xfId="0" applyNumberFormat="1" applyFont="1" applyFill="1" applyBorder="1" applyAlignment="1">
      <alignment vertical="center"/>
    </xf>
    <xf numFmtId="0" fontId="3" fillId="35" borderId="26" xfId="0" applyFont="1" applyFill="1" applyBorder="1" applyAlignment="1">
      <alignment vertical="center"/>
    </xf>
    <xf numFmtId="4" fontId="3" fillId="35" borderId="2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4" fontId="11" fillId="35" borderId="13" xfId="0" applyNumberFormat="1" applyFont="1" applyFill="1" applyBorder="1" applyAlignment="1">
      <alignment vertical="center"/>
    </xf>
    <xf numFmtId="0" fontId="11" fillId="35" borderId="24" xfId="0" applyFont="1" applyFill="1" applyBorder="1" applyAlignment="1">
      <alignment vertical="center"/>
    </xf>
    <xf numFmtId="4" fontId="11" fillId="35" borderId="24" xfId="0" applyNumberFormat="1" applyFont="1" applyFill="1" applyBorder="1" applyAlignment="1">
      <alignment vertical="center"/>
    </xf>
    <xf numFmtId="0" fontId="12" fillId="35" borderId="0" xfId="0" applyFont="1" applyFill="1" applyAlignment="1">
      <alignment/>
    </xf>
    <xf numFmtId="4" fontId="11" fillId="35" borderId="15" xfId="0" applyNumberFormat="1" applyFont="1" applyFill="1" applyBorder="1" applyAlignment="1">
      <alignment vertical="center"/>
    </xf>
    <xf numFmtId="0" fontId="11" fillId="35" borderId="42" xfId="0" applyFont="1" applyFill="1" applyBorder="1" applyAlignment="1">
      <alignment vertical="center"/>
    </xf>
    <xf numFmtId="4" fontId="11" fillId="35" borderId="31" xfId="0" applyNumberFormat="1" applyFont="1" applyFill="1" applyBorder="1" applyAlignment="1">
      <alignment vertical="center"/>
    </xf>
    <xf numFmtId="4" fontId="11" fillId="35" borderId="20" xfId="0" applyNumberFormat="1" applyFont="1" applyFill="1" applyBorder="1" applyAlignment="1">
      <alignment vertical="center"/>
    </xf>
    <xf numFmtId="4" fontId="3" fillId="35" borderId="28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center" vertical="center"/>
    </xf>
    <xf numFmtId="4" fontId="11" fillId="35" borderId="42" xfId="0" applyNumberFormat="1" applyFont="1" applyFill="1" applyBorder="1" applyAlignment="1">
      <alignment vertical="center"/>
    </xf>
    <xf numFmtId="4" fontId="11" fillId="35" borderId="39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35" borderId="0" xfId="0" applyFont="1" applyFill="1" applyAlignment="1">
      <alignment/>
    </xf>
    <xf numFmtId="0" fontId="16" fillId="35" borderId="35" xfId="0" applyFont="1" applyFill="1" applyBorder="1" applyAlignment="1">
      <alignment vertical="center"/>
    </xf>
    <xf numFmtId="4" fontId="16" fillId="35" borderId="35" xfId="0" applyNumberFormat="1" applyFont="1" applyFill="1" applyBorder="1" applyAlignment="1">
      <alignment vertical="center"/>
    </xf>
    <xf numFmtId="0" fontId="18" fillId="35" borderId="0" xfId="0" applyFont="1" applyFill="1" applyAlignment="1">
      <alignment/>
    </xf>
    <xf numFmtId="3" fontId="17" fillId="35" borderId="0" xfId="0" applyNumberFormat="1" applyFont="1" applyFill="1" applyBorder="1" applyAlignment="1">
      <alignment vertical="center"/>
    </xf>
    <xf numFmtId="4" fontId="16" fillId="35" borderId="28" xfId="0" applyNumberFormat="1" applyFont="1" applyFill="1" applyBorder="1" applyAlignment="1">
      <alignment vertical="center"/>
    </xf>
    <xf numFmtId="4" fontId="16" fillId="35" borderId="30" xfId="0" applyNumberFormat="1" applyFont="1" applyFill="1" applyBorder="1" applyAlignment="1">
      <alignment vertical="center"/>
    </xf>
    <xf numFmtId="168" fontId="16" fillId="35" borderId="44" xfId="54" applyNumberFormat="1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4" fontId="16" fillId="35" borderId="20" xfId="0" applyNumberFormat="1" applyFont="1" applyFill="1" applyBorder="1" applyAlignment="1">
      <alignment vertical="center"/>
    </xf>
    <xf numFmtId="0" fontId="19" fillId="35" borderId="26" xfId="0" applyFont="1" applyFill="1" applyBorder="1" applyAlignment="1">
      <alignment vertical="center"/>
    </xf>
    <xf numFmtId="4" fontId="16" fillId="35" borderId="26" xfId="0" applyNumberFormat="1" applyFont="1" applyFill="1" applyBorder="1" applyAlignment="1">
      <alignment vertical="center"/>
    </xf>
    <xf numFmtId="4" fontId="16" fillId="35" borderId="37" xfId="0" applyNumberFormat="1" applyFont="1" applyFill="1" applyBorder="1" applyAlignment="1">
      <alignment vertical="center"/>
    </xf>
    <xf numFmtId="0" fontId="16" fillId="35" borderId="30" xfId="0" applyFont="1" applyFill="1" applyBorder="1" applyAlignment="1">
      <alignment vertical="center"/>
    </xf>
    <xf numFmtId="4" fontId="16" fillId="35" borderId="15" xfId="0" applyNumberFormat="1" applyFont="1" applyFill="1" applyBorder="1" applyAlignment="1">
      <alignment vertical="center"/>
    </xf>
    <xf numFmtId="0" fontId="3" fillId="35" borderId="45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vertical="center"/>
    </xf>
    <xf numFmtId="0" fontId="16" fillId="35" borderId="16" xfId="0" applyFont="1" applyFill="1" applyBorder="1" applyAlignment="1">
      <alignment vertical="center"/>
    </xf>
    <xf numFmtId="4" fontId="16" fillId="35" borderId="18" xfId="0" applyNumberFormat="1" applyFont="1" applyFill="1" applyBorder="1" applyAlignment="1">
      <alignment vertical="center"/>
    </xf>
    <xf numFmtId="168" fontId="16" fillId="35" borderId="46" xfId="54" applyNumberFormat="1" applyFont="1" applyFill="1" applyBorder="1" applyAlignment="1">
      <alignment vertical="center"/>
    </xf>
    <xf numFmtId="0" fontId="16" fillId="35" borderId="42" xfId="0" applyFont="1" applyFill="1" applyBorder="1" applyAlignment="1">
      <alignment vertical="center"/>
    </xf>
    <xf numFmtId="4" fontId="16" fillId="35" borderId="42" xfId="0" applyNumberFormat="1" applyFont="1" applyFill="1" applyBorder="1" applyAlignment="1">
      <alignment vertical="center"/>
    </xf>
    <xf numFmtId="0" fontId="16" fillId="35" borderId="24" xfId="0" applyFont="1" applyFill="1" applyBorder="1" applyAlignment="1">
      <alignment vertical="center"/>
    </xf>
    <xf numFmtId="4" fontId="11" fillId="35" borderId="30" xfId="0" applyNumberFormat="1" applyFont="1" applyFill="1" applyBorder="1" applyAlignment="1">
      <alignment vertical="center"/>
    </xf>
    <xf numFmtId="168" fontId="11" fillId="35" borderId="43" xfId="54" applyNumberFormat="1" applyFont="1" applyFill="1" applyBorder="1" applyAlignment="1">
      <alignment vertical="center"/>
    </xf>
    <xf numFmtId="0" fontId="16" fillId="35" borderId="18" xfId="0" applyFont="1" applyFill="1" applyBorder="1" applyAlignment="1">
      <alignment vertical="center"/>
    </xf>
    <xf numFmtId="0" fontId="3" fillId="35" borderId="31" xfId="0" applyFont="1" applyFill="1" applyBorder="1" applyAlignment="1">
      <alignment vertical="center"/>
    </xf>
    <xf numFmtId="0" fontId="20" fillId="35" borderId="42" xfId="0" applyFont="1" applyFill="1" applyBorder="1" applyAlignment="1">
      <alignment vertical="center"/>
    </xf>
    <xf numFmtId="0" fontId="16" fillId="35" borderId="31" xfId="0" applyFont="1" applyFill="1" applyBorder="1" applyAlignment="1">
      <alignment vertical="center"/>
    </xf>
    <xf numFmtId="4" fontId="16" fillId="35" borderId="3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168" fontId="4" fillId="0" borderId="42" xfId="54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34" borderId="47" xfId="0" applyFont="1" applyFill="1" applyBorder="1" applyAlignment="1">
      <alignment vertical="center"/>
    </xf>
    <xf numFmtId="4" fontId="10" fillId="34" borderId="48" xfId="0" applyNumberFormat="1" applyFont="1" applyFill="1" applyBorder="1" applyAlignment="1">
      <alignment vertical="center"/>
    </xf>
    <xf numFmtId="168" fontId="4" fillId="0" borderId="36" xfId="54" applyNumberFormat="1" applyFont="1" applyBorder="1" applyAlignment="1">
      <alignment vertical="center"/>
    </xf>
    <xf numFmtId="168" fontId="4" fillId="0" borderId="13" xfId="54" applyNumberFormat="1" applyFont="1" applyBorder="1" applyAlignment="1">
      <alignment vertical="center"/>
    </xf>
    <xf numFmtId="168" fontId="3" fillId="0" borderId="13" xfId="54" applyNumberFormat="1" applyFont="1" applyBorder="1" applyAlignment="1">
      <alignment vertical="center"/>
    </xf>
    <xf numFmtId="168" fontId="4" fillId="0" borderId="34" xfId="54" applyNumberFormat="1" applyFont="1" applyBorder="1" applyAlignment="1">
      <alignment vertical="center"/>
    </xf>
    <xf numFmtId="168" fontId="4" fillId="0" borderId="31" xfId="54" applyNumberFormat="1" applyFont="1" applyBorder="1" applyAlignment="1">
      <alignment vertical="center"/>
    </xf>
    <xf numFmtId="168" fontId="3" fillId="0" borderId="34" xfId="54" applyNumberFormat="1" applyFont="1" applyBorder="1" applyAlignment="1">
      <alignment vertical="center"/>
    </xf>
    <xf numFmtId="168" fontId="4" fillId="0" borderId="15" xfId="54" applyNumberFormat="1" applyFont="1" applyBorder="1" applyAlignment="1">
      <alignment vertical="center"/>
    </xf>
    <xf numFmtId="168" fontId="4" fillId="0" borderId="39" xfId="54" applyNumberFormat="1" applyFont="1" applyBorder="1" applyAlignment="1">
      <alignment vertical="center"/>
    </xf>
    <xf numFmtId="168" fontId="3" fillId="0" borderId="15" xfId="54" applyNumberFormat="1" applyFont="1" applyBorder="1" applyAlignment="1">
      <alignment vertical="center"/>
    </xf>
    <xf numFmtId="168" fontId="3" fillId="0" borderId="37" xfId="54" applyNumberFormat="1" applyFont="1" applyBorder="1" applyAlignment="1">
      <alignment vertical="center"/>
    </xf>
    <xf numFmtId="168" fontId="4" fillId="0" borderId="16" xfId="54" applyNumberFormat="1" applyFont="1" applyBorder="1" applyAlignment="1">
      <alignment vertical="center"/>
    </xf>
    <xf numFmtId="0" fontId="0" fillId="36" borderId="0" xfId="0" applyFill="1" applyAlignment="1">
      <alignment/>
    </xf>
    <xf numFmtId="0" fontId="3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35" borderId="53" xfId="0" applyFont="1" applyFill="1" applyBorder="1" applyAlignment="1">
      <alignment horizontal="center"/>
    </xf>
    <xf numFmtId="168" fontId="16" fillId="35" borderId="54" xfId="54" applyNumberFormat="1" applyFont="1" applyFill="1" applyBorder="1" applyAlignment="1">
      <alignment vertical="center"/>
    </xf>
    <xf numFmtId="0" fontId="16" fillId="35" borderId="14" xfId="0" applyFont="1" applyFill="1" applyBorder="1" applyAlignment="1">
      <alignment horizontal="center"/>
    </xf>
    <xf numFmtId="168" fontId="16" fillId="35" borderId="41" xfId="54" applyNumberFormat="1" applyFont="1" applyFill="1" applyBorder="1" applyAlignment="1">
      <alignment vertical="center"/>
    </xf>
    <xf numFmtId="0" fontId="4" fillId="35" borderId="14" xfId="0" applyFont="1" applyFill="1" applyBorder="1" applyAlignment="1">
      <alignment horizontal="center"/>
    </xf>
    <xf numFmtId="0" fontId="11" fillId="35" borderId="55" xfId="0" applyFont="1" applyFill="1" applyBorder="1" applyAlignment="1">
      <alignment horizontal="center"/>
    </xf>
    <xf numFmtId="4" fontId="16" fillId="35" borderId="56" xfId="0" applyNumberFormat="1" applyFont="1" applyFill="1" applyBorder="1" applyAlignment="1">
      <alignment vertical="center"/>
    </xf>
    <xf numFmtId="0" fontId="3" fillId="35" borderId="55" xfId="0" applyFont="1" applyFill="1" applyBorder="1" applyAlignment="1">
      <alignment horizontal="center"/>
    </xf>
    <xf numFmtId="168" fontId="16" fillId="35" borderId="52" xfId="54" applyNumberFormat="1" applyFont="1" applyFill="1" applyBorder="1" applyAlignment="1">
      <alignment vertical="center"/>
    </xf>
    <xf numFmtId="168" fontId="3" fillId="35" borderId="57" xfId="54" applyNumberFormat="1" applyFont="1" applyFill="1" applyBorder="1" applyAlignment="1">
      <alignment vertical="center"/>
    </xf>
    <xf numFmtId="0" fontId="3" fillId="35" borderId="14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168" fontId="11" fillId="35" borderId="57" xfId="54" applyNumberFormat="1" applyFont="1" applyFill="1" applyBorder="1" applyAlignment="1">
      <alignment vertical="center"/>
    </xf>
    <xf numFmtId="0" fontId="16" fillId="35" borderId="55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4" fontId="14" fillId="0" borderId="33" xfId="0" applyNumberFormat="1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168" fontId="3" fillId="35" borderId="59" xfId="54" applyNumberFormat="1" applyFont="1" applyFill="1" applyBorder="1" applyAlignment="1">
      <alignment vertical="center"/>
    </xf>
    <xf numFmtId="168" fontId="16" fillId="0" borderId="35" xfId="54" applyNumberFormat="1" applyFont="1" applyBorder="1" applyAlignment="1">
      <alignment vertical="center"/>
    </xf>
    <xf numFmtId="168" fontId="3" fillId="35" borderId="44" xfId="54" applyNumberFormat="1" applyFont="1" applyFill="1" applyBorder="1" applyAlignment="1">
      <alignment vertical="center"/>
    </xf>
    <xf numFmtId="168" fontId="3" fillId="35" borderId="60" xfId="54" applyNumberFormat="1" applyFont="1" applyFill="1" applyBorder="1" applyAlignment="1">
      <alignment vertical="center"/>
    </xf>
    <xf numFmtId="0" fontId="16" fillId="35" borderId="61" xfId="0" applyFont="1" applyFill="1" applyBorder="1" applyAlignment="1">
      <alignment vertical="center"/>
    </xf>
    <xf numFmtId="4" fontId="16" fillId="35" borderId="61" xfId="0" applyNumberFormat="1" applyFont="1" applyFill="1" applyBorder="1" applyAlignment="1">
      <alignment vertical="center"/>
    </xf>
    <xf numFmtId="168" fontId="3" fillId="35" borderId="54" xfId="54" applyNumberFormat="1" applyFont="1" applyFill="1" applyBorder="1" applyAlignment="1">
      <alignment vertical="center"/>
    </xf>
    <xf numFmtId="168" fontId="11" fillId="35" borderId="41" xfId="54" applyNumberFormat="1" applyFont="1" applyFill="1" applyBorder="1" applyAlignment="1">
      <alignment vertical="center"/>
    </xf>
    <xf numFmtId="168" fontId="3" fillId="35" borderId="46" xfId="54" applyNumberFormat="1" applyFont="1" applyFill="1" applyBorder="1" applyAlignment="1">
      <alignment vertical="center"/>
    </xf>
    <xf numFmtId="168" fontId="11" fillId="35" borderId="52" xfId="54" applyNumberFormat="1" applyFont="1" applyFill="1" applyBorder="1" applyAlignment="1">
      <alignment vertical="center"/>
    </xf>
    <xf numFmtId="168" fontId="4" fillId="35" borderId="13" xfId="54" applyNumberFormat="1" applyFont="1" applyFill="1" applyBorder="1" applyAlignment="1">
      <alignment vertical="center"/>
    </xf>
    <xf numFmtId="168" fontId="16" fillId="0" borderId="61" xfId="54" applyNumberFormat="1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vertical="center"/>
    </xf>
    <xf numFmtId="4" fontId="16" fillId="0" borderId="61" xfId="0" applyNumberFormat="1" applyFont="1" applyBorder="1" applyAlignment="1">
      <alignment vertical="center"/>
    </xf>
    <xf numFmtId="4" fontId="16" fillId="0" borderId="35" xfId="0" applyNumberFormat="1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4" fontId="16" fillId="0" borderId="30" xfId="0" applyNumberFormat="1" applyFont="1" applyBorder="1" applyAlignment="1">
      <alignment vertical="center"/>
    </xf>
    <xf numFmtId="168" fontId="16" fillId="0" borderId="15" xfId="54" applyNumberFormat="1" applyFont="1" applyBorder="1" applyAlignment="1">
      <alignment vertical="center"/>
    </xf>
    <xf numFmtId="4" fontId="4" fillId="0" borderId="39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4" fontId="4" fillId="0" borderId="42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 vertical="center"/>
    </xf>
    <xf numFmtId="0" fontId="18" fillId="0" borderId="0" xfId="0" applyFont="1" applyAlignment="1">
      <alignment/>
    </xf>
    <xf numFmtId="168" fontId="3" fillId="0" borderId="20" xfId="54" applyNumberFormat="1" applyFont="1" applyBorder="1" applyAlignment="1">
      <alignment vertical="center"/>
    </xf>
    <xf numFmtId="168" fontId="4" fillId="0" borderId="24" xfId="54" applyNumberFormat="1" applyFont="1" applyBorder="1" applyAlignment="1">
      <alignment vertic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0" fontId="0" fillId="0" borderId="62" xfId="0" applyBorder="1" applyAlignment="1">
      <alignment/>
    </xf>
    <xf numFmtId="168" fontId="3" fillId="0" borderId="24" xfId="54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4" fillId="0" borderId="36" xfId="0" applyNumberFormat="1" applyFont="1" applyBorder="1" applyAlignment="1">
      <alignment vertical="center"/>
    </xf>
    <xf numFmtId="0" fontId="0" fillId="37" borderId="0" xfId="0" applyFill="1" applyAlignment="1">
      <alignment/>
    </xf>
    <xf numFmtId="168" fontId="3" fillId="0" borderId="36" xfId="54" applyNumberFormat="1" applyFont="1" applyBorder="1" applyAlignment="1">
      <alignment vertical="center"/>
    </xf>
    <xf numFmtId="4" fontId="16" fillId="0" borderId="31" xfId="0" applyNumberFormat="1" applyFont="1" applyBorder="1" applyAlignment="1">
      <alignment vertical="center"/>
    </xf>
    <xf numFmtId="168" fontId="16" fillId="0" borderId="31" xfId="54" applyNumberFormat="1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168" fontId="16" fillId="0" borderId="0" xfId="54" applyNumberFormat="1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4" fontId="16" fillId="0" borderId="20" xfId="0" applyNumberFormat="1" applyFont="1" applyBorder="1" applyAlignment="1">
      <alignment vertical="center"/>
    </xf>
    <xf numFmtId="4" fontId="16" fillId="0" borderId="26" xfId="0" applyNumberFormat="1" applyFont="1" applyBorder="1" applyAlignment="1">
      <alignment vertical="center"/>
    </xf>
    <xf numFmtId="4" fontId="16" fillId="0" borderId="42" xfId="0" applyNumberFormat="1" applyFont="1" applyBorder="1" applyAlignment="1">
      <alignment vertical="center"/>
    </xf>
    <xf numFmtId="4" fontId="16" fillId="0" borderId="24" xfId="0" applyNumberFormat="1" applyFont="1" applyBorder="1" applyAlignment="1">
      <alignment vertical="center"/>
    </xf>
    <xf numFmtId="168" fontId="16" fillId="0" borderId="20" xfId="54" applyNumberFormat="1" applyFont="1" applyBorder="1" applyAlignment="1">
      <alignment vertical="center"/>
    </xf>
    <xf numFmtId="168" fontId="16" fillId="0" borderId="26" xfId="54" applyNumberFormat="1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168" fontId="16" fillId="0" borderId="63" xfId="54" applyNumberFormat="1" applyFont="1" applyBorder="1" applyAlignment="1">
      <alignment vertical="center"/>
    </xf>
    <xf numFmtId="168" fontId="16" fillId="0" borderId="64" xfId="54" applyNumberFormat="1" applyFont="1" applyBorder="1" applyAlignment="1">
      <alignment vertical="center"/>
    </xf>
    <xf numFmtId="0" fontId="16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168" fontId="4" fillId="0" borderId="18" xfId="54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4" fontId="10" fillId="0" borderId="24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68" fontId="3" fillId="0" borderId="26" xfId="54" applyNumberFormat="1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168" fontId="4" fillId="0" borderId="22" xfId="54" applyNumberFormat="1" applyFont="1" applyBorder="1" applyAlignment="1">
      <alignment vertical="center"/>
    </xf>
    <xf numFmtId="0" fontId="0" fillId="0" borderId="65" xfId="0" applyBorder="1" applyAlignment="1">
      <alignment/>
    </xf>
    <xf numFmtId="0" fontId="4" fillId="0" borderId="31" xfId="0" applyFont="1" applyBorder="1" applyAlignment="1">
      <alignment vertical="center"/>
    </xf>
    <xf numFmtId="0" fontId="18" fillId="0" borderId="0" xfId="0" applyFont="1" applyBorder="1" applyAlignment="1">
      <alignment/>
    </xf>
    <xf numFmtId="168" fontId="3" fillId="0" borderId="22" xfId="54" applyNumberFormat="1" applyFont="1" applyBorder="1" applyAlignment="1">
      <alignment vertical="center"/>
    </xf>
    <xf numFmtId="0" fontId="3" fillId="35" borderId="24" xfId="0" applyFont="1" applyFill="1" applyBorder="1" applyAlignment="1" quotePrefix="1">
      <alignment horizontal="center" vertical="center"/>
    </xf>
    <xf numFmtId="168" fontId="3" fillId="35" borderId="34" xfId="54" applyNumberFormat="1" applyFont="1" applyFill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" fontId="4" fillId="0" borderId="44" xfId="0" applyNumberFormat="1" applyFont="1" applyBorder="1" applyAlignment="1">
      <alignment vertical="center"/>
    </xf>
    <xf numFmtId="4" fontId="3" fillId="0" borderId="41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4" fillId="0" borderId="52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3" fillId="0" borderId="57" xfId="0" applyNumberFormat="1" applyFont="1" applyBorder="1" applyAlignment="1">
      <alignment vertical="center"/>
    </xf>
    <xf numFmtId="4" fontId="3" fillId="0" borderId="59" xfId="0" applyNumberFormat="1" applyFont="1" applyBorder="1" applyAlignment="1">
      <alignment vertical="center"/>
    </xf>
    <xf numFmtId="4" fontId="16" fillId="0" borderId="57" xfId="0" applyNumberFormat="1" applyFont="1" applyBorder="1" applyAlignment="1">
      <alignment vertical="center"/>
    </xf>
    <xf numFmtId="4" fontId="4" fillId="0" borderId="41" xfId="0" applyNumberFormat="1" applyFont="1" applyBorder="1" applyAlignment="1">
      <alignment vertical="center"/>
    </xf>
    <xf numFmtId="4" fontId="4" fillId="0" borderId="57" xfId="0" applyNumberFormat="1" applyFont="1" applyBorder="1" applyAlignment="1">
      <alignment vertical="center"/>
    </xf>
    <xf numFmtId="4" fontId="4" fillId="0" borderId="43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4" fontId="4" fillId="0" borderId="54" xfId="0" applyNumberFormat="1" applyFont="1" applyBorder="1" applyAlignment="1">
      <alignment vertical="center"/>
    </xf>
    <xf numFmtId="10" fontId="4" fillId="0" borderId="67" xfId="54" applyNumberFormat="1" applyFont="1" applyBorder="1" applyAlignment="1">
      <alignment vertical="center"/>
    </xf>
    <xf numFmtId="4" fontId="3" fillId="35" borderId="68" xfId="0" applyNumberFormat="1" applyFont="1" applyFill="1" applyBorder="1" applyAlignment="1">
      <alignment vertical="center"/>
    </xf>
    <xf numFmtId="168" fontId="3" fillId="35" borderId="67" xfId="54" applyNumberFormat="1" applyFont="1" applyFill="1" applyBorder="1" applyAlignment="1">
      <alignment vertical="center"/>
    </xf>
    <xf numFmtId="168" fontId="16" fillId="0" borderId="69" xfId="54" applyNumberFormat="1" applyFont="1" applyBorder="1" applyAlignment="1">
      <alignment vertical="center"/>
    </xf>
    <xf numFmtId="0" fontId="16" fillId="35" borderId="70" xfId="0" applyFont="1" applyFill="1" applyBorder="1" applyAlignment="1">
      <alignment horizontal="center"/>
    </xf>
    <xf numFmtId="168" fontId="16" fillId="35" borderId="57" xfId="54" applyNumberFormat="1" applyFont="1" applyFill="1" applyBorder="1" applyAlignment="1">
      <alignment vertical="center"/>
    </xf>
    <xf numFmtId="168" fontId="58" fillId="0" borderId="15" xfId="54" applyNumberFormat="1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168" fontId="3" fillId="0" borderId="72" xfId="54" applyNumberFormat="1" applyFont="1" applyBorder="1" applyAlignment="1">
      <alignment vertical="center"/>
    </xf>
    <xf numFmtId="4" fontId="4" fillId="0" borderId="73" xfId="0" applyNumberFormat="1" applyFont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4" fontId="3" fillId="0" borderId="74" xfId="0" applyNumberFormat="1" applyFont="1" applyBorder="1" applyAlignment="1">
      <alignment vertical="center"/>
    </xf>
    <xf numFmtId="168" fontId="3" fillId="0" borderId="74" xfId="54" applyNumberFormat="1" applyFont="1" applyBorder="1" applyAlignment="1">
      <alignment vertical="center"/>
    </xf>
    <xf numFmtId="0" fontId="3" fillId="0" borderId="72" xfId="0" applyFont="1" applyBorder="1" applyAlignment="1" quotePrefix="1">
      <alignment horizontal="center" vertical="center"/>
    </xf>
    <xf numFmtId="168" fontId="58" fillId="35" borderId="59" xfId="54" applyNumberFormat="1" applyFont="1" applyFill="1" applyBorder="1" applyAlignment="1">
      <alignment vertical="center"/>
    </xf>
    <xf numFmtId="168" fontId="16" fillId="35" borderId="60" xfId="54" applyNumberFormat="1" applyFont="1" applyFill="1" applyBorder="1" applyAlignment="1">
      <alignment vertical="center"/>
    </xf>
    <xf numFmtId="0" fontId="58" fillId="35" borderId="42" xfId="0" applyFont="1" applyFill="1" applyBorder="1" applyAlignment="1">
      <alignment vertical="center"/>
    </xf>
    <xf numFmtId="4" fontId="58" fillId="35" borderId="42" xfId="0" applyNumberFormat="1" applyFont="1" applyFill="1" applyBorder="1" applyAlignment="1">
      <alignment vertical="center"/>
    </xf>
    <xf numFmtId="0" fontId="11" fillId="35" borderId="75" xfId="0" applyFont="1" applyFill="1" applyBorder="1" applyAlignment="1">
      <alignment horizontal="center"/>
    </xf>
    <xf numFmtId="0" fontId="11" fillId="35" borderId="30" xfId="0" applyFont="1" applyFill="1" applyBorder="1" applyAlignment="1">
      <alignment vertical="center"/>
    </xf>
    <xf numFmtId="168" fontId="11" fillId="35" borderId="59" xfId="54" applyNumberFormat="1" applyFont="1" applyFill="1" applyBorder="1" applyAlignment="1">
      <alignment vertical="center"/>
    </xf>
    <xf numFmtId="0" fontId="58" fillId="0" borderId="42" xfId="0" applyFont="1" applyBorder="1" applyAlignment="1">
      <alignment horizontal="center" vertical="center"/>
    </xf>
    <xf numFmtId="4" fontId="58" fillId="0" borderId="42" xfId="0" applyNumberFormat="1" applyFont="1" applyBorder="1" applyAlignment="1">
      <alignment vertical="center"/>
    </xf>
    <xf numFmtId="4" fontId="3" fillId="0" borderId="76" xfId="0" applyNumberFormat="1" applyFont="1" applyBorder="1" applyAlignment="1">
      <alignment vertical="center"/>
    </xf>
    <xf numFmtId="4" fontId="3" fillId="0" borderId="77" xfId="0" applyNumberFormat="1" applyFont="1" applyBorder="1" applyAlignment="1">
      <alignment vertical="center"/>
    </xf>
    <xf numFmtId="4" fontId="3" fillId="0" borderId="78" xfId="0" applyNumberFormat="1" applyFont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168" fontId="4" fillId="0" borderId="62" xfId="54" applyNumberFormat="1" applyFont="1" applyBorder="1" applyAlignment="1">
      <alignment vertical="center"/>
    </xf>
    <xf numFmtId="168" fontId="3" fillId="0" borderId="42" xfId="54" applyNumberFormat="1" applyFont="1" applyBorder="1" applyAlignment="1">
      <alignment vertical="center"/>
    </xf>
    <xf numFmtId="4" fontId="58" fillId="0" borderId="22" xfId="0" applyNumberFormat="1" applyFont="1" applyBorder="1" applyAlignment="1">
      <alignment vertical="center"/>
    </xf>
    <xf numFmtId="0" fontId="58" fillId="0" borderId="22" xfId="0" applyFont="1" applyBorder="1" applyAlignment="1">
      <alignment vertical="center"/>
    </xf>
    <xf numFmtId="0" fontId="4" fillId="0" borderId="79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168" fontId="4" fillId="0" borderId="61" xfId="54" applyNumberFormat="1" applyFont="1" applyBorder="1" applyAlignment="1">
      <alignment vertical="center"/>
    </xf>
    <xf numFmtId="4" fontId="3" fillId="0" borderId="80" xfId="0" applyNumberFormat="1" applyFont="1" applyBorder="1" applyAlignment="1">
      <alignment vertical="center"/>
    </xf>
    <xf numFmtId="168" fontId="10" fillId="34" borderId="15" xfId="54" applyNumberFormat="1" applyFont="1" applyFill="1" applyBorder="1" applyAlignment="1">
      <alignment vertical="center"/>
    </xf>
    <xf numFmtId="0" fontId="11" fillId="34" borderId="48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65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8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5" borderId="68" xfId="0" applyFont="1" applyFill="1" applyBorder="1" applyAlignment="1">
      <alignment vertical="center"/>
    </xf>
    <xf numFmtId="0" fontId="3" fillId="35" borderId="84" xfId="0" applyFont="1" applyFill="1" applyBorder="1" applyAlignment="1">
      <alignment horizontal="center"/>
    </xf>
    <xf numFmtId="0" fontId="3" fillId="35" borderId="35" xfId="0" applyFont="1" applyFill="1" applyBorder="1" applyAlignment="1">
      <alignment vertical="center"/>
    </xf>
    <xf numFmtId="4" fontId="3" fillId="35" borderId="35" xfId="0" applyNumberFormat="1" applyFont="1" applyFill="1" applyBorder="1" applyAlignment="1">
      <alignment vertical="center"/>
    </xf>
    <xf numFmtId="4" fontId="3" fillId="35" borderId="61" xfId="0" applyNumberFormat="1" applyFont="1" applyFill="1" applyBorder="1" applyAlignment="1">
      <alignment vertical="center"/>
    </xf>
    <xf numFmtId="0" fontId="3" fillId="35" borderId="36" xfId="0" applyFont="1" applyFill="1" applyBorder="1" applyAlignment="1">
      <alignment vertical="center"/>
    </xf>
    <xf numFmtId="0" fontId="3" fillId="35" borderId="75" xfId="0" applyFont="1" applyFill="1" applyBorder="1" applyAlignment="1">
      <alignment horizontal="center"/>
    </xf>
    <xf numFmtId="4" fontId="58" fillId="0" borderId="36" xfId="0" applyNumberFormat="1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4" fontId="16" fillId="0" borderId="56" xfId="0" applyNumberFormat="1" applyFont="1" applyBorder="1" applyAlignment="1">
      <alignment vertical="center"/>
    </xf>
    <xf numFmtId="0" fontId="11" fillId="35" borderId="22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4" fontId="16" fillId="35" borderId="24" xfId="0" applyNumberFormat="1" applyFont="1" applyFill="1" applyBorder="1" applyAlignment="1">
      <alignment vertical="center"/>
    </xf>
    <xf numFmtId="4" fontId="11" fillId="35" borderId="18" xfId="0" applyNumberFormat="1" applyFont="1" applyFill="1" applyBorder="1" applyAlignment="1">
      <alignment vertical="center"/>
    </xf>
    <xf numFmtId="0" fontId="16" fillId="35" borderId="28" xfId="0" applyFont="1" applyFill="1" applyBorder="1" applyAlignment="1">
      <alignment vertical="center"/>
    </xf>
    <xf numFmtId="0" fontId="11" fillId="35" borderId="37" xfId="0" applyFont="1" applyFill="1" applyBorder="1" applyAlignment="1">
      <alignment vertical="center"/>
    </xf>
    <xf numFmtId="4" fontId="11" fillId="35" borderId="26" xfId="0" applyNumberFormat="1" applyFont="1" applyFill="1" applyBorder="1" applyAlignment="1">
      <alignment vertical="center"/>
    </xf>
    <xf numFmtId="168" fontId="11" fillId="35" borderId="46" xfId="54" applyNumberFormat="1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16" fillId="0" borderId="85" xfId="0" applyFont="1" applyBorder="1" applyAlignment="1" quotePrefix="1">
      <alignment horizontal="center"/>
    </xf>
    <xf numFmtId="0" fontId="16" fillId="0" borderId="75" xfId="0" applyFont="1" applyBorder="1" applyAlignment="1" quotePrefix="1">
      <alignment horizontal="center"/>
    </xf>
    <xf numFmtId="0" fontId="11" fillId="35" borderId="38" xfId="0" applyFont="1" applyFill="1" applyBorder="1" applyAlignment="1">
      <alignment horizontal="center"/>
    </xf>
    <xf numFmtId="0" fontId="16" fillId="35" borderId="38" xfId="0" applyFont="1" applyFill="1" applyBorder="1" applyAlignment="1">
      <alignment horizontal="center"/>
    </xf>
    <xf numFmtId="0" fontId="16" fillId="35" borderId="84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16" fillId="0" borderId="86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3" fillId="35" borderId="75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16" fillId="35" borderId="79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16" fillId="35" borderId="70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6" fillId="35" borderId="53" xfId="0" applyFont="1" applyFill="1" applyBorder="1" applyAlignment="1">
      <alignment horizontal="center" vertical="center"/>
    </xf>
    <xf numFmtId="0" fontId="16" fillId="35" borderId="66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87" xfId="0" applyFont="1" applyFill="1" applyBorder="1" applyAlignment="1">
      <alignment horizontal="center" vertical="center"/>
    </xf>
    <xf numFmtId="4" fontId="3" fillId="35" borderId="88" xfId="0" applyNumberFormat="1" applyFont="1" applyFill="1" applyBorder="1" applyAlignment="1">
      <alignment vertical="center"/>
    </xf>
    <xf numFmtId="0" fontId="16" fillId="35" borderId="45" xfId="0" applyFont="1" applyFill="1" applyBorder="1" applyAlignment="1">
      <alignment horizontal="center"/>
    </xf>
    <xf numFmtId="0" fontId="3" fillId="35" borderId="70" xfId="0" applyFont="1" applyFill="1" applyBorder="1" applyAlignment="1">
      <alignment horizontal="center"/>
    </xf>
    <xf numFmtId="0" fontId="11" fillId="35" borderId="40" xfId="0" applyFont="1" applyFill="1" applyBorder="1" applyAlignment="1">
      <alignment horizontal="center"/>
    </xf>
    <xf numFmtId="0" fontId="11" fillId="35" borderId="84" xfId="0" applyFont="1" applyFill="1" applyBorder="1" applyAlignment="1">
      <alignment horizontal="center"/>
    </xf>
    <xf numFmtId="0" fontId="16" fillId="35" borderId="53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vertical="center"/>
    </xf>
    <xf numFmtId="4" fontId="16" fillId="35" borderId="11" xfId="0" applyNumberFormat="1" applyFont="1" applyFill="1" applyBorder="1" applyAlignment="1">
      <alignment vertical="center"/>
    </xf>
    <xf numFmtId="168" fontId="16" fillId="35" borderId="89" xfId="54" applyNumberFormat="1" applyFont="1" applyFill="1" applyBorder="1" applyAlignment="1">
      <alignment vertical="center"/>
    </xf>
    <xf numFmtId="0" fontId="16" fillId="35" borderId="19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center" vertical="center"/>
    </xf>
    <xf numFmtId="0" fontId="3" fillId="35" borderId="79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58" fillId="35" borderId="29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1" fillId="35" borderId="55" xfId="0" applyFont="1" applyFill="1" applyBorder="1" applyAlignment="1">
      <alignment horizontal="center" vertical="center"/>
    </xf>
    <xf numFmtId="168" fontId="3" fillId="35" borderId="90" xfId="54" applyNumberFormat="1" applyFont="1" applyFill="1" applyBorder="1" applyAlignment="1">
      <alignment vertical="center"/>
    </xf>
    <xf numFmtId="0" fontId="11" fillId="35" borderId="45" xfId="0" applyFont="1" applyFill="1" applyBorder="1" applyAlignment="1">
      <alignment horizontal="center"/>
    </xf>
    <xf numFmtId="0" fontId="3" fillId="35" borderId="91" xfId="0" applyFont="1" applyFill="1" applyBorder="1" applyAlignment="1">
      <alignment horizontal="center"/>
    </xf>
    <xf numFmtId="0" fontId="16" fillId="35" borderId="86" xfId="0" applyFont="1" applyFill="1" applyBorder="1" applyAlignment="1">
      <alignment horizontal="center" vertical="center"/>
    </xf>
    <xf numFmtId="0" fontId="19" fillId="35" borderId="56" xfId="0" applyFont="1" applyFill="1" applyBorder="1" applyAlignment="1">
      <alignment vertical="center"/>
    </xf>
    <xf numFmtId="168" fontId="16" fillId="35" borderId="69" xfId="54" applyNumberFormat="1" applyFont="1" applyFill="1" applyBorder="1" applyAlignment="1">
      <alignment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16" fillId="35" borderId="5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58" fillId="0" borderId="36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58" fillId="0" borderId="37" xfId="0" applyFont="1" applyBorder="1" applyAlignment="1">
      <alignment vertical="center"/>
    </xf>
    <xf numFmtId="4" fontId="16" fillId="0" borderId="37" xfId="0" applyNumberFormat="1" applyFont="1" applyBorder="1" applyAlignment="1">
      <alignment vertical="center"/>
    </xf>
    <xf numFmtId="168" fontId="16" fillId="0" borderId="37" xfId="54" applyNumberFormat="1" applyFont="1" applyBorder="1" applyAlignment="1">
      <alignment vertical="center"/>
    </xf>
    <xf numFmtId="0" fontId="3" fillId="35" borderId="26" xfId="0" applyFont="1" applyFill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1" xfId="0" applyFont="1" applyBorder="1" applyAlignment="1">
      <alignment vertical="center"/>
    </xf>
    <xf numFmtId="168" fontId="16" fillId="0" borderId="16" xfId="54" applyNumberFormat="1" applyFont="1" applyBorder="1" applyAlignment="1">
      <alignment vertical="center"/>
    </xf>
    <xf numFmtId="168" fontId="3" fillId="35" borderId="37" xfId="54" applyNumberFormat="1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4" fontId="16" fillId="0" borderId="18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4" fontId="3" fillId="0" borderId="42" xfId="0" applyNumberFormat="1" applyFont="1" applyBorder="1" applyAlignment="1">
      <alignment vertical="center"/>
    </xf>
    <xf numFmtId="168" fontId="3" fillId="0" borderId="18" xfId="54" applyNumberFormat="1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59" fillId="0" borderId="28" xfId="0" applyFont="1" applyBorder="1" applyAlignment="1">
      <alignment horizontal="center" vertical="center"/>
    </xf>
    <xf numFmtId="0" fontId="60" fillId="0" borderId="28" xfId="0" applyFont="1" applyBorder="1" applyAlignment="1">
      <alignment vertical="center"/>
    </xf>
    <xf numFmtId="4" fontId="59" fillId="0" borderId="92" xfId="0" applyNumberFormat="1" applyFont="1" applyBorder="1" applyAlignment="1">
      <alignment vertical="center"/>
    </xf>
    <xf numFmtId="4" fontId="59" fillId="0" borderId="28" xfId="0" applyNumberFormat="1" applyFont="1" applyBorder="1" applyAlignment="1">
      <alignment vertical="center"/>
    </xf>
    <xf numFmtId="168" fontId="59" fillId="0" borderId="92" xfId="54" applyNumberFormat="1" applyFont="1" applyBorder="1" applyAlignment="1">
      <alignment vertical="center"/>
    </xf>
    <xf numFmtId="0" fontId="59" fillId="0" borderId="42" xfId="0" applyFont="1" applyBorder="1" applyAlignment="1">
      <alignment horizontal="center" vertical="center"/>
    </xf>
    <xf numFmtId="4" fontId="59" fillId="0" borderId="93" xfId="0" applyNumberFormat="1" applyFont="1" applyBorder="1" applyAlignment="1">
      <alignment vertical="center"/>
    </xf>
    <xf numFmtId="0" fontId="3" fillId="0" borderId="42" xfId="0" applyFont="1" applyBorder="1" applyAlignment="1" quotePrefix="1">
      <alignment horizontal="center" vertical="center"/>
    </xf>
    <xf numFmtId="0" fontId="3" fillId="0" borderId="76" xfId="0" applyFont="1" applyBorder="1" applyAlignment="1">
      <alignment horizontal="center" vertical="center"/>
    </xf>
    <xf numFmtId="49" fontId="58" fillId="0" borderId="36" xfId="0" applyNumberFormat="1" applyFont="1" applyBorder="1" applyAlignment="1">
      <alignment horizontal="center" vertical="center"/>
    </xf>
    <xf numFmtId="0" fontId="58" fillId="0" borderId="35" xfId="0" applyFont="1" applyBorder="1" applyAlignment="1">
      <alignment vertical="center" wrapText="1"/>
    </xf>
    <xf numFmtId="4" fontId="3" fillId="0" borderId="3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168" fontId="3" fillId="0" borderId="35" xfId="54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vertical="center"/>
    </xf>
    <xf numFmtId="168" fontId="4" fillId="0" borderId="35" xfId="54" applyNumberFormat="1" applyFont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168" fontId="16" fillId="0" borderId="18" xfId="54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168" fontId="3" fillId="0" borderId="16" xfId="54" applyNumberFormat="1" applyFont="1" applyBorder="1" applyAlignment="1">
      <alignment vertical="center"/>
    </xf>
    <xf numFmtId="0" fontId="60" fillId="0" borderId="42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35" xfId="0" applyFont="1" applyBorder="1" applyAlignment="1" quotePrefix="1">
      <alignment horizontal="center" vertical="center"/>
    </xf>
    <xf numFmtId="168" fontId="3" fillId="0" borderId="39" xfId="54" applyNumberFormat="1" applyFont="1" applyBorder="1" applyAlignment="1">
      <alignment vertical="center"/>
    </xf>
    <xf numFmtId="0" fontId="4" fillId="0" borderId="35" xfId="0" applyFont="1" applyBorder="1" applyAlignment="1" quotePrefix="1">
      <alignment horizontal="center" vertical="center"/>
    </xf>
    <xf numFmtId="0" fontId="4" fillId="0" borderId="92" xfId="0" applyFont="1" applyBorder="1" applyAlignment="1">
      <alignment vertical="center"/>
    </xf>
    <xf numFmtId="0" fontId="58" fillId="0" borderId="28" xfId="0" applyFont="1" applyBorder="1" applyAlignment="1">
      <alignment horizontal="center" vertical="center"/>
    </xf>
    <xf numFmtId="0" fontId="58" fillId="0" borderId="28" xfId="0" applyFont="1" applyBorder="1" applyAlignment="1">
      <alignment vertical="center" wrapText="1"/>
    </xf>
    <xf numFmtId="4" fontId="58" fillId="0" borderId="28" xfId="0" applyNumberFormat="1" applyFont="1" applyBorder="1" applyAlignment="1">
      <alignment vertical="center"/>
    </xf>
    <xf numFmtId="168" fontId="58" fillId="0" borderId="26" xfId="54" applyNumberFormat="1" applyFont="1" applyBorder="1" applyAlignment="1">
      <alignment vertical="center"/>
    </xf>
    <xf numFmtId="0" fontId="17" fillId="0" borderId="62" xfId="0" applyFont="1" applyBorder="1" applyAlignment="1">
      <alignment/>
    </xf>
    <xf numFmtId="168" fontId="3" fillId="0" borderId="76" xfId="54" applyNumberFormat="1" applyFont="1" applyBorder="1" applyAlignment="1">
      <alignment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168" fontId="3" fillId="35" borderId="15" xfId="54" applyNumberFormat="1" applyFont="1" applyFill="1" applyBorder="1" applyAlignment="1">
      <alignment vertical="center"/>
    </xf>
    <xf numFmtId="0" fontId="0" fillId="0" borderId="94" xfId="0" applyBorder="1" applyAlignment="1">
      <alignment/>
    </xf>
    <xf numFmtId="168" fontId="3" fillId="0" borderId="28" xfId="54" applyNumberFormat="1" applyFont="1" applyBorder="1" applyAlignment="1">
      <alignment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4" fontId="3" fillId="0" borderId="96" xfId="0" applyNumberFormat="1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4" fontId="4" fillId="0" borderId="61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168" fontId="4" fillId="0" borderId="37" xfId="54" applyNumberFormat="1" applyFont="1" applyBorder="1" applyAlignment="1">
      <alignment vertical="center"/>
    </xf>
    <xf numFmtId="4" fontId="4" fillId="0" borderId="46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 quotePrefix="1">
      <alignment horizontal="center" vertical="center"/>
    </xf>
    <xf numFmtId="4" fontId="11" fillId="0" borderId="36" xfId="0" applyNumberFormat="1" applyFont="1" applyBorder="1" applyAlignment="1">
      <alignment vertical="center"/>
    </xf>
    <xf numFmtId="4" fontId="4" fillId="0" borderId="97" xfId="0" applyNumberFormat="1" applyFont="1" applyBorder="1" applyAlignment="1">
      <alignment vertical="center"/>
    </xf>
    <xf numFmtId="4" fontId="3" fillId="0" borderId="61" xfId="0" applyNumberFormat="1" applyFont="1" applyBorder="1" applyAlignment="1">
      <alignment vertical="center"/>
    </xf>
    <xf numFmtId="168" fontId="3" fillId="0" borderId="61" xfId="54" applyNumberFormat="1" applyFont="1" applyBorder="1" applyAlignment="1">
      <alignment vertical="center"/>
    </xf>
    <xf numFmtId="0" fontId="4" fillId="0" borderId="98" xfId="0" applyFont="1" applyBorder="1" applyAlignment="1">
      <alignment horizontal="center" vertical="center"/>
    </xf>
    <xf numFmtId="168" fontId="4" fillId="0" borderId="26" xfId="54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39" xfId="0" applyFont="1" applyBorder="1" applyAlignment="1" quotePrefix="1">
      <alignment horizontal="center" vertical="center"/>
    </xf>
    <xf numFmtId="168" fontId="4" fillId="0" borderId="99" xfId="54" applyNumberFormat="1" applyFont="1" applyBorder="1" applyAlignment="1">
      <alignment vertical="center"/>
    </xf>
    <xf numFmtId="4" fontId="10" fillId="0" borderId="35" xfId="0" applyNumberFormat="1" applyFont="1" applyBorder="1" applyAlignment="1">
      <alignment vertical="center"/>
    </xf>
    <xf numFmtId="4" fontId="10" fillId="0" borderId="61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168" fontId="4" fillId="0" borderId="30" xfId="54" applyNumberFormat="1" applyFont="1" applyBorder="1" applyAlignment="1">
      <alignment vertical="center"/>
    </xf>
    <xf numFmtId="0" fontId="4" fillId="0" borderId="61" xfId="0" applyFont="1" applyBorder="1" applyAlignment="1" quotePrefix="1">
      <alignment horizontal="center" vertical="center"/>
    </xf>
    <xf numFmtId="168" fontId="3" fillId="35" borderId="36" xfId="54" applyNumberFormat="1" applyFont="1" applyFill="1" applyBorder="1" applyAlignment="1">
      <alignment vertical="center"/>
    </xf>
    <xf numFmtId="0" fontId="58" fillId="0" borderId="22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5" xfId="0" applyFont="1" applyBorder="1" applyAlignment="1">
      <alignment vertical="center"/>
    </xf>
    <xf numFmtId="4" fontId="60" fillId="0" borderId="35" xfId="0" applyNumberFormat="1" applyFont="1" applyBorder="1" applyAlignment="1">
      <alignment vertical="center"/>
    </xf>
    <xf numFmtId="168" fontId="60" fillId="0" borderId="61" xfId="54" applyNumberFormat="1" applyFont="1" applyBorder="1" applyAlignment="1">
      <alignment vertical="center"/>
    </xf>
    <xf numFmtId="0" fontId="60" fillId="0" borderId="61" xfId="0" applyFont="1" applyBorder="1" applyAlignment="1">
      <alignment vertical="center"/>
    </xf>
    <xf numFmtId="4" fontId="60" fillId="0" borderId="61" xfId="0" applyNumberFormat="1" applyFont="1" applyBorder="1" applyAlignment="1">
      <alignment vertical="center"/>
    </xf>
    <xf numFmtId="4" fontId="58" fillId="0" borderId="30" xfId="0" applyNumberFormat="1" applyFont="1" applyBorder="1" applyAlignment="1">
      <alignment vertical="center"/>
    </xf>
    <xf numFmtId="0" fontId="11" fillId="35" borderId="21" xfId="0" applyFont="1" applyFill="1" applyBorder="1" applyAlignment="1">
      <alignment horizontal="center" vertical="center"/>
    </xf>
    <xf numFmtId="4" fontId="11" fillId="35" borderId="22" xfId="0" applyNumberFormat="1" applyFont="1" applyFill="1" applyBorder="1" applyAlignment="1">
      <alignment vertical="center"/>
    </xf>
    <xf numFmtId="4" fontId="11" fillId="35" borderId="36" xfId="0" applyNumberFormat="1" applyFont="1" applyFill="1" applyBorder="1" applyAlignment="1">
      <alignment vertical="center"/>
    </xf>
    <xf numFmtId="0" fontId="61" fillId="35" borderId="14" xfId="0" applyFont="1" applyFill="1" applyBorder="1" applyAlignment="1">
      <alignment horizontal="center"/>
    </xf>
    <xf numFmtId="0" fontId="0" fillId="35" borderId="100" xfId="0" applyFill="1" applyBorder="1" applyAlignment="1">
      <alignment/>
    </xf>
    <xf numFmtId="0" fontId="61" fillId="35" borderId="70" xfId="0" applyFont="1" applyFill="1" applyBorder="1" applyAlignment="1">
      <alignment horizontal="center"/>
    </xf>
    <xf numFmtId="0" fontId="0" fillId="35" borderId="98" xfId="0" applyFill="1" applyBorder="1" applyAlignment="1">
      <alignment/>
    </xf>
    <xf numFmtId="0" fontId="58" fillId="35" borderId="35" xfId="0" applyFont="1" applyFill="1" applyBorder="1" applyAlignment="1">
      <alignment vertical="center"/>
    </xf>
    <xf numFmtId="4" fontId="61" fillId="35" borderId="35" xfId="0" applyNumberFormat="1" applyFont="1" applyFill="1" applyBorder="1" applyAlignment="1">
      <alignment vertical="center"/>
    </xf>
    <xf numFmtId="0" fontId="0" fillId="35" borderId="62" xfId="0" applyFill="1" applyBorder="1" applyAlignment="1">
      <alignment/>
    </xf>
    <xf numFmtId="0" fontId="16" fillId="35" borderId="49" xfId="0" applyFont="1" applyFill="1" applyBorder="1" applyAlignment="1">
      <alignment horizontal="center"/>
    </xf>
    <xf numFmtId="0" fontId="16" fillId="35" borderId="85" xfId="0" applyFont="1" applyFill="1" applyBorder="1" applyAlignment="1">
      <alignment horizontal="center"/>
    </xf>
    <xf numFmtId="0" fontId="61" fillId="0" borderId="28" xfId="0" applyFont="1" applyBorder="1" applyAlignment="1">
      <alignment horizontal="center" vertical="center"/>
    </xf>
    <xf numFmtId="0" fontId="61" fillId="0" borderId="28" xfId="0" applyFont="1" applyBorder="1" applyAlignment="1">
      <alignment vertical="center"/>
    </xf>
    <xf numFmtId="4" fontId="61" fillId="0" borderId="28" xfId="0" applyNumberFormat="1" applyFont="1" applyBorder="1" applyAlignment="1">
      <alignment vertical="center"/>
    </xf>
    <xf numFmtId="4" fontId="61" fillId="0" borderId="16" xfId="0" applyNumberFormat="1" applyFont="1" applyBorder="1" applyAlignment="1">
      <alignment vertical="center"/>
    </xf>
    <xf numFmtId="168" fontId="61" fillId="0" borderId="35" xfId="54" applyNumberFormat="1" applyFont="1" applyBorder="1" applyAlignment="1">
      <alignment vertical="center"/>
    </xf>
    <xf numFmtId="0" fontId="16" fillId="0" borderId="79" xfId="0" applyFont="1" applyBorder="1" applyAlignment="1" quotePrefix="1">
      <alignment horizontal="center"/>
    </xf>
    <xf numFmtId="4" fontId="16" fillId="0" borderId="54" xfId="0" applyNumberFormat="1" applyFont="1" applyBorder="1" applyAlignment="1">
      <alignment vertical="center"/>
    </xf>
    <xf numFmtId="0" fontId="16" fillId="0" borderId="70" xfId="0" applyFont="1" applyBorder="1" applyAlignment="1" quotePrefix="1">
      <alignment horizontal="center"/>
    </xf>
    <xf numFmtId="4" fontId="60" fillId="0" borderId="54" xfId="0" applyNumberFormat="1" applyFont="1" applyBorder="1" applyAlignment="1">
      <alignment vertical="center"/>
    </xf>
    <xf numFmtId="4" fontId="58" fillId="0" borderId="59" xfId="0" applyNumberFormat="1" applyFont="1" applyBorder="1" applyAlignment="1">
      <alignment vertical="center"/>
    </xf>
    <xf numFmtId="0" fontId="16" fillId="0" borderId="84" xfId="0" applyFont="1" applyBorder="1" applyAlignment="1" quotePrefix="1">
      <alignment horizontal="center"/>
    </xf>
    <xf numFmtId="4" fontId="16" fillId="0" borderId="46" xfId="0" applyNumberFormat="1" applyFont="1" applyBorder="1" applyAlignment="1">
      <alignment vertical="center"/>
    </xf>
    <xf numFmtId="0" fontId="60" fillId="0" borderId="70" xfId="0" applyFont="1" applyBorder="1" applyAlignment="1" quotePrefix="1">
      <alignment horizontal="center"/>
    </xf>
    <xf numFmtId="0" fontId="58" fillId="0" borderId="75" xfId="0" applyFont="1" applyBorder="1" applyAlignment="1" quotePrefix="1">
      <alignment horizontal="center"/>
    </xf>
    <xf numFmtId="0" fontId="58" fillId="0" borderId="27" xfId="0" applyFont="1" applyBorder="1" applyAlignment="1" quotePrefix="1">
      <alignment horizontal="center"/>
    </xf>
    <xf numFmtId="4" fontId="58" fillId="0" borderId="60" xfId="0" applyNumberFormat="1" applyFont="1" applyBorder="1" applyAlignment="1">
      <alignment vertical="center"/>
    </xf>
    <xf numFmtId="0" fontId="3" fillId="0" borderId="70" xfId="0" applyFont="1" applyBorder="1" applyAlignment="1">
      <alignment horizontal="center"/>
    </xf>
    <xf numFmtId="4" fontId="3" fillId="35" borderId="59" xfId="0" applyNumberFormat="1" applyFont="1" applyFill="1" applyBorder="1" applyAlignment="1">
      <alignment vertical="center"/>
    </xf>
    <xf numFmtId="4" fontId="3" fillId="35" borderId="41" xfId="0" applyNumberFormat="1" applyFont="1" applyFill="1" applyBorder="1" applyAlignment="1">
      <alignment vertical="center"/>
    </xf>
    <xf numFmtId="0" fontId="3" fillId="0" borderId="40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4" fontId="16" fillId="0" borderId="52" xfId="0" applyNumberFormat="1" applyFont="1" applyBorder="1" applyAlignment="1">
      <alignment vertical="center"/>
    </xf>
    <xf numFmtId="0" fontId="4" fillId="0" borderId="6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87" xfId="0" applyFont="1" applyFill="1" applyBorder="1" applyAlignment="1">
      <alignment horizontal="center"/>
    </xf>
    <xf numFmtId="0" fontId="3" fillId="35" borderId="68" xfId="0" applyFont="1" applyFill="1" applyBorder="1" applyAlignment="1">
      <alignment horizontal="center" vertical="center"/>
    </xf>
    <xf numFmtId="0" fontId="3" fillId="35" borderId="101" xfId="0" applyFont="1" applyFill="1" applyBorder="1" applyAlignment="1">
      <alignment vertical="center"/>
    </xf>
    <xf numFmtId="168" fontId="3" fillId="35" borderId="101" xfId="54" applyNumberFormat="1" applyFont="1" applyFill="1" applyBorder="1" applyAlignment="1">
      <alignment vertical="center"/>
    </xf>
    <xf numFmtId="4" fontId="3" fillId="35" borderId="67" xfId="0" applyNumberFormat="1" applyFont="1" applyFill="1" applyBorder="1" applyAlignment="1">
      <alignment vertical="center"/>
    </xf>
    <xf numFmtId="0" fontId="3" fillId="35" borderId="102" xfId="0" applyFont="1" applyFill="1" applyBorder="1" applyAlignment="1">
      <alignment horizontal="center"/>
    </xf>
    <xf numFmtId="0" fontId="3" fillId="35" borderId="103" xfId="0" applyFont="1" applyFill="1" applyBorder="1" applyAlignment="1">
      <alignment horizontal="center" vertical="center"/>
    </xf>
    <xf numFmtId="0" fontId="3" fillId="35" borderId="103" xfId="0" applyFont="1" applyFill="1" applyBorder="1" applyAlignment="1">
      <alignment vertical="center"/>
    </xf>
    <xf numFmtId="4" fontId="3" fillId="35" borderId="103" xfId="0" applyNumberFormat="1" applyFont="1" applyFill="1" applyBorder="1" applyAlignment="1">
      <alignment vertical="center"/>
    </xf>
    <xf numFmtId="168" fontId="3" fillId="35" borderId="103" xfId="54" applyNumberFormat="1" applyFont="1" applyFill="1" applyBorder="1" applyAlignment="1">
      <alignment vertical="center"/>
    </xf>
    <xf numFmtId="4" fontId="3" fillId="35" borderId="104" xfId="0" applyNumberFormat="1" applyFont="1" applyFill="1" applyBorder="1" applyAlignment="1">
      <alignment vertical="center"/>
    </xf>
    <xf numFmtId="0" fontId="3" fillId="35" borderId="17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4" fontId="3" fillId="35" borderId="46" xfId="0" applyNumberFormat="1" applyFont="1" applyFill="1" applyBorder="1" applyAlignment="1">
      <alignment vertical="center"/>
    </xf>
    <xf numFmtId="0" fontId="16" fillId="0" borderId="53" xfId="0" applyFont="1" applyBorder="1" applyAlignment="1">
      <alignment horizontal="center"/>
    </xf>
    <xf numFmtId="4" fontId="16" fillId="0" borderId="60" xfId="0" applyNumberFormat="1" applyFont="1" applyBorder="1" applyAlignment="1">
      <alignment vertical="center"/>
    </xf>
    <xf numFmtId="0" fontId="4" fillId="0" borderId="70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4" fontId="3" fillId="0" borderId="44" xfId="0" applyNumberFormat="1" applyFont="1" applyBorder="1" applyAlignment="1">
      <alignment vertical="center"/>
    </xf>
    <xf numFmtId="4" fontId="10" fillId="0" borderId="57" xfId="0" applyNumberFormat="1" applyFont="1" applyBorder="1" applyAlignment="1">
      <alignment vertical="center"/>
    </xf>
    <xf numFmtId="4" fontId="3" fillId="35" borderId="43" xfId="0" applyNumberFormat="1" applyFont="1" applyFill="1" applyBorder="1" applyAlignment="1">
      <alignment vertical="center"/>
    </xf>
    <xf numFmtId="4" fontId="3" fillId="0" borderId="105" xfId="0" applyNumberFormat="1" applyFont="1" applyBorder="1" applyAlignment="1">
      <alignment vertical="center"/>
    </xf>
    <xf numFmtId="0" fontId="3" fillId="0" borderId="38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4" fontId="16" fillId="0" borderId="43" xfId="0" applyNumberFormat="1" applyFont="1" applyBorder="1" applyAlignment="1">
      <alignment vertical="center"/>
    </xf>
    <xf numFmtId="0" fontId="16" fillId="0" borderId="25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4" fontId="61" fillId="0" borderId="52" xfId="0" applyNumberFormat="1" applyFont="1" applyBorder="1" applyAlignment="1">
      <alignment vertical="center"/>
    </xf>
    <xf numFmtId="0" fontId="62" fillId="0" borderId="79" xfId="0" applyFont="1" applyBorder="1" applyAlignment="1">
      <alignment horizontal="center"/>
    </xf>
    <xf numFmtId="0" fontId="62" fillId="0" borderId="106" xfId="0" applyFont="1" applyBorder="1" applyAlignment="1">
      <alignment horizontal="center"/>
    </xf>
    <xf numFmtId="0" fontId="4" fillId="0" borderId="107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7" xfId="0" applyFont="1" applyBorder="1" applyAlignment="1">
      <alignment vertical="center" wrapText="1"/>
    </xf>
    <xf numFmtId="4" fontId="3" fillId="0" borderId="88" xfId="0" applyNumberFormat="1" applyFont="1" applyBorder="1" applyAlignment="1">
      <alignment vertical="center"/>
    </xf>
    <xf numFmtId="4" fontId="3" fillId="0" borderId="108" xfId="0" applyNumberFormat="1" applyFont="1" applyBorder="1" applyAlignment="1">
      <alignment vertical="center"/>
    </xf>
    <xf numFmtId="168" fontId="3" fillId="0" borderId="108" xfId="54" applyNumberFormat="1" applyFont="1" applyBorder="1" applyAlignment="1">
      <alignment vertical="center"/>
    </xf>
    <xf numFmtId="4" fontId="3" fillId="0" borderId="109" xfId="0" applyNumberFormat="1" applyFont="1" applyBorder="1" applyAlignment="1">
      <alignment vertical="center"/>
    </xf>
    <xf numFmtId="0" fontId="16" fillId="0" borderId="86" xfId="0" applyFont="1" applyBorder="1" applyAlignment="1">
      <alignment horizontal="center"/>
    </xf>
    <xf numFmtId="0" fontId="16" fillId="0" borderId="56" xfId="0" applyFont="1" applyBorder="1" applyAlignment="1">
      <alignment horizontal="center" vertical="center"/>
    </xf>
    <xf numFmtId="168" fontId="16" fillId="0" borderId="56" xfId="54" applyNumberFormat="1" applyFont="1" applyBorder="1" applyAlignment="1">
      <alignment vertical="center"/>
    </xf>
    <xf numFmtId="4" fontId="16" fillId="0" borderId="69" xfId="0" applyNumberFormat="1" applyFont="1" applyBorder="1" applyAlignment="1">
      <alignment vertical="center"/>
    </xf>
    <xf numFmtId="4" fontId="16" fillId="0" borderId="44" xfId="0" applyNumberFormat="1" applyFont="1" applyBorder="1" applyAlignment="1">
      <alignment vertical="center"/>
    </xf>
    <xf numFmtId="0" fontId="16" fillId="0" borderId="23" xfId="0" applyFont="1" applyBorder="1" applyAlignment="1">
      <alignment horizontal="center"/>
    </xf>
    <xf numFmtId="4" fontId="4" fillId="0" borderId="59" xfId="0" applyNumberFormat="1" applyFont="1" applyBorder="1" applyAlignment="1">
      <alignment vertical="center"/>
    </xf>
    <xf numFmtId="0" fontId="11" fillId="0" borderId="19" xfId="0" applyFont="1" applyBorder="1" applyAlignment="1">
      <alignment horizontal="center"/>
    </xf>
    <xf numFmtId="4" fontId="11" fillId="0" borderId="43" xfId="0" applyNumberFormat="1" applyFont="1" applyBorder="1" applyAlignment="1">
      <alignment vertic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60" xfId="0" applyNumberFormat="1" applyFont="1" applyBorder="1" applyAlignment="1">
      <alignment vertical="center"/>
    </xf>
    <xf numFmtId="0" fontId="3" fillId="0" borderId="91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vertical="center"/>
    </xf>
    <xf numFmtId="4" fontId="3" fillId="0" borderId="68" xfId="0" applyNumberFormat="1" applyFont="1" applyBorder="1" applyAlignment="1">
      <alignment vertical="center"/>
    </xf>
    <xf numFmtId="4" fontId="3" fillId="0" borderId="101" xfId="0" applyNumberFormat="1" applyFont="1" applyBorder="1" applyAlignment="1">
      <alignment vertical="center"/>
    </xf>
    <xf numFmtId="168" fontId="3" fillId="0" borderId="68" xfId="54" applyNumberFormat="1" applyFont="1" applyBorder="1" applyAlignment="1">
      <alignment vertical="center"/>
    </xf>
    <xf numFmtId="4" fontId="3" fillId="0" borderId="9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68" fontId="3" fillId="0" borderId="11" xfId="54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60" xfId="0" applyNumberFormat="1" applyFont="1" applyBorder="1" applyAlignment="1">
      <alignment vertical="center"/>
    </xf>
    <xf numFmtId="0" fontId="3" fillId="0" borderId="79" xfId="0" applyFont="1" applyBorder="1" applyAlignment="1">
      <alignment horizontal="center"/>
    </xf>
    <xf numFmtId="4" fontId="3" fillId="0" borderId="54" xfId="0" applyNumberFormat="1" applyFont="1" applyBorder="1" applyAlignment="1">
      <alignment vertical="center"/>
    </xf>
    <xf numFmtId="4" fontId="3" fillId="0" borderId="110" xfId="0" applyNumberFormat="1" applyFont="1" applyBorder="1" applyAlignment="1">
      <alignment vertical="center"/>
    </xf>
    <xf numFmtId="0" fontId="3" fillId="0" borderId="106" xfId="0" applyFont="1" applyBorder="1" applyAlignment="1">
      <alignment horizontal="center"/>
    </xf>
    <xf numFmtId="0" fontId="3" fillId="0" borderId="107" xfId="0" applyFont="1" applyBorder="1" applyAlignment="1" quotePrefix="1">
      <alignment horizontal="center" vertical="center"/>
    </xf>
    <xf numFmtId="0" fontId="3" fillId="0" borderId="107" xfId="0" applyFont="1" applyBorder="1" applyAlignment="1">
      <alignment vertical="center"/>
    </xf>
    <xf numFmtId="4" fontId="3" fillId="0" borderId="107" xfId="0" applyNumberFormat="1" applyFont="1" applyBorder="1" applyAlignment="1">
      <alignment vertical="center"/>
    </xf>
    <xf numFmtId="168" fontId="3" fillId="0" borderId="88" xfId="54" applyNumberFormat="1" applyFont="1" applyBorder="1" applyAlignment="1">
      <alignment vertical="center"/>
    </xf>
    <xf numFmtId="4" fontId="3" fillId="0" borderId="67" xfId="0" applyNumberFormat="1" applyFont="1" applyBorder="1" applyAlignment="1">
      <alignment vertical="center"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 quotePrefix="1">
      <alignment horizontal="center" vertical="center"/>
    </xf>
    <xf numFmtId="0" fontId="3" fillId="0" borderId="103" xfId="0" applyFont="1" applyBorder="1" applyAlignment="1">
      <alignment vertical="center"/>
    </xf>
    <xf numFmtId="4" fontId="3" fillId="0" borderId="103" xfId="0" applyNumberFormat="1" applyFont="1" applyBorder="1" applyAlignment="1">
      <alignment vertical="center"/>
    </xf>
    <xf numFmtId="168" fontId="3" fillId="0" borderId="103" xfId="54" applyNumberFormat="1" applyFont="1" applyBorder="1" applyAlignment="1">
      <alignment vertical="center"/>
    </xf>
    <xf numFmtId="4" fontId="3" fillId="0" borderId="89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/>
    </xf>
    <xf numFmtId="0" fontId="3" fillId="0" borderId="88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/>
    </xf>
    <xf numFmtId="0" fontId="4" fillId="0" borderId="111" xfId="0" applyFont="1" applyBorder="1" applyAlignment="1">
      <alignment horizontal="center" vertical="center"/>
    </xf>
    <xf numFmtId="0" fontId="4" fillId="0" borderId="111" xfId="0" applyFont="1" applyBorder="1" applyAlignment="1">
      <alignment vertical="center"/>
    </xf>
    <xf numFmtId="4" fontId="4" fillId="0" borderId="111" xfId="0" applyNumberFormat="1" applyFont="1" applyBorder="1" applyAlignment="1">
      <alignment vertical="center"/>
    </xf>
    <xf numFmtId="168" fontId="4" fillId="0" borderId="111" xfId="54" applyNumberFormat="1" applyFont="1" applyBorder="1" applyAlignment="1">
      <alignment vertical="center"/>
    </xf>
    <xf numFmtId="4" fontId="4" fillId="0" borderId="69" xfId="0" applyNumberFormat="1" applyFont="1" applyBorder="1" applyAlignment="1">
      <alignment vertical="center"/>
    </xf>
    <xf numFmtId="0" fontId="3" fillId="0" borderId="53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4" fontId="59" fillId="0" borderId="44" xfId="0" applyNumberFormat="1" applyFont="1" applyBorder="1" applyAlignment="1">
      <alignment vertical="center"/>
    </xf>
    <xf numFmtId="0" fontId="59" fillId="0" borderId="27" xfId="0" applyFont="1" applyBorder="1" applyAlignment="1">
      <alignment horizontal="center"/>
    </xf>
    <xf numFmtId="4" fontId="59" fillId="0" borderId="60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/>
    </xf>
    <xf numFmtId="4" fontId="58" fillId="0" borderId="80" xfId="0" applyNumberFormat="1" applyFont="1" applyBorder="1" applyAlignment="1">
      <alignment vertical="center"/>
    </xf>
    <xf numFmtId="4" fontId="3" fillId="0" borderId="51" xfId="0" applyNumberFormat="1" applyFont="1" applyBorder="1" applyAlignment="1">
      <alignment vertical="center"/>
    </xf>
    <xf numFmtId="0" fontId="3" fillId="0" borderId="87" xfId="0" applyFont="1" applyBorder="1" applyAlignment="1">
      <alignment horizontal="center"/>
    </xf>
    <xf numFmtId="168" fontId="3" fillId="0" borderId="101" xfId="54" applyNumberFormat="1" applyFont="1" applyBorder="1" applyAlignment="1">
      <alignment vertical="center"/>
    </xf>
    <xf numFmtId="0" fontId="3" fillId="0" borderId="112" xfId="0" applyFont="1" applyBorder="1" applyAlignment="1">
      <alignment vertical="center"/>
    </xf>
    <xf numFmtId="4" fontId="3" fillId="0" borderId="113" xfId="0" applyNumberFormat="1" applyFont="1" applyBorder="1" applyAlignment="1">
      <alignment vertical="center"/>
    </xf>
    <xf numFmtId="4" fontId="3" fillId="0" borderId="114" xfId="0" applyNumberFormat="1" applyFont="1" applyBorder="1" applyAlignment="1">
      <alignment vertical="center"/>
    </xf>
    <xf numFmtId="168" fontId="3" fillId="0" borderId="115" xfId="54" applyNumberFormat="1" applyFont="1" applyBorder="1" applyAlignment="1">
      <alignment vertical="center"/>
    </xf>
    <xf numFmtId="0" fontId="3" fillId="0" borderId="116" xfId="0" applyFont="1" applyBorder="1" applyAlignment="1">
      <alignment horizontal="center"/>
    </xf>
    <xf numFmtId="4" fontId="3" fillId="0" borderId="117" xfId="0" applyNumberFormat="1" applyFont="1" applyBorder="1" applyAlignment="1">
      <alignment vertical="center"/>
    </xf>
    <xf numFmtId="0" fontId="21" fillId="34" borderId="118" xfId="0" applyFont="1" applyFill="1" applyBorder="1" applyAlignment="1">
      <alignment horizontal="center" vertical="center"/>
    </xf>
    <xf numFmtId="4" fontId="10" fillId="34" borderId="119" xfId="0" applyNumberFormat="1" applyFont="1" applyFill="1" applyBorder="1" applyAlignment="1">
      <alignment vertical="center"/>
    </xf>
    <xf numFmtId="0" fontId="13" fillId="0" borderId="106" xfId="0" applyFont="1" applyBorder="1" applyAlignment="1">
      <alignment horizontal="center" vertical="center"/>
    </xf>
    <xf numFmtId="0" fontId="4" fillId="0" borderId="120" xfId="0" applyFont="1" applyBorder="1" applyAlignment="1">
      <alignment vertical="center"/>
    </xf>
    <xf numFmtId="4" fontId="4" fillId="0" borderId="120" xfId="0" applyNumberFormat="1" applyFont="1" applyBorder="1" applyAlignment="1">
      <alignment vertical="center"/>
    </xf>
    <xf numFmtId="168" fontId="4" fillId="0" borderId="120" xfId="54" applyNumberFormat="1" applyFont="1" applyBorder="1" applyAlignment="1">
      <alignment vertical="center"/>
    </xf>
    <xf numFmtId="4" fontId="4" fillId="0" borderId="58" xfId="0" applyNumberFormat="1" applyFont="1" applyBorder="1" applyAlignment="1">
      <alignment vertical="center"/>
    </xf>
    <xf numFmtId="0" fontId="4" fillId="0" borderId="121" xfId="0" applyFont="1" applyBorder="1" applyAlignment="1">
      <alignment horizontal="center"/>
    </xf>
    <xf numFmtId="0" fontId="4" fillId="0" borderId="8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H131"/>
  <sheetViews>
    <sheetView tabSelected="1" view="pageLayout" zoomScaleSheetLayoutView="75" workbookViewId="0" topLeftCell="A1">
      <selection activeCell="D83" sqref="D83"/>
    </sheetView>
  </sheetViews>
  <sheetFormatPr defaultColWidth="9.00390625" defaultRowHeight="12.75"/>
  <cols>
    <col min="1" max="1" width="5.00390625" style="61" customWidth="1"/>
    <col min="2" max="2" width="7.375" style="61" customWidth="1"/>
    <col min="3" max="3" width="57.375" style="0" customWidth="1"/>
    <col min="4" max="4" width="14.625" style="0" customWidth="1"/>
    <col min="5" max="5" width="15.25390625" style="0" customWidth="1"/>
    <col min="6" max="6" width="11.125" style="0" customWidth="1"/>
  </cols>
  <sheetData>
    <row r="1" spans="1:6" ht="15">
      <c r="A1" s="182"/>
      <c r="B1" s="693" t="s">
        <v>271</v>
      </c>
      <c r="C1" s="693"/>
      <c r="D1" s="693"/>
      <c r="E1" s="693"/>
      <c r="F1" s="183"/>
    </row>
    <row r="2" spans="1:6" ht="19.5" thickBot="1">
      <c r="A2" s="184"/>
      <c r="B2" s="185"/>
      <c r="C2" s="186"/>
      <c r="D2" s="186"/>
      <c r="E2" s="185"/>
      <c r="F2" s="187" t="s">
        <v>0</v>
      </c>
    </row>
    <row r="3" spans="1:6" s="7" customFormat="1" ht="70.5" customHeight="1">
      <c r="A3" s="1" t="s">
        <v>1</v>
      </c>
      <c r="B3" s="2" t="s">
        <v>2</v>
      </c>
      <c r="C3" s="3" t="s">
        <v>4</v>
      </c>
      <c r="D3" s="4" t="s">
        <v>140</v>
      </c>
      <c r="E3" s="5" t="s">
        <v>270</v>
      </c>
      <c r="F3" s="6" t="s">
        <v>141</v>
      </c>
    </row>
    <row r="4" spans="1:6" s="8" customFormat="1" ht="11.25" customHeight="1" thickBot="1">
      <c r="A4" s="291">
        <v>1</v>
      </c>
      <c r="B4" s="292">
        <v>2</v>
      </c>
      <c r="C4" s="292">
        <v>3</v>
      </c>
      <c r="D4" s="292">
        <v>4</v>
      </c>
      <c r="E4" s="292">
        <v>5</v>
      </c>
      <c r="F4" s="188">
        <v>6</v>
      </c>
    </row>
    <row r="5" spans="1:6" s="131" customFormat="1" ht="16.5" customHeight="1">
      <c r="A5" s="372" t="s">
        <v>5</v>
      </c>
      <c r="B5" s="378"/>
      <c r="C5" s="361" t="s">
        <v>6</v>
      </c>
      <c r="D5" s="362">
        <f>SUM(D6:D9)</f>
        <v>6228959.89</v>
      </c>
      <c r="E5" s="362">
        <f>SUM(E6:E9)</f>
        <v>2243692.0999999996</v>
      </c>
      <c r="F5" s="310">
        <f aca="true" t="shared" si="0" ref="F5:F10">E5/D5</f>
        <v>0.36020333083249306</v>
      </c>
    </row>
    <row r="6" spans="1:6" s="131" customFormat="1" ht="16.5" customHeight="1">
      <c r="A6" s="373"/>
      <c r="B6" s="379" t="s">
        <v>241</v>
      </c>
      <c r="C6" s="337" t="s">
        <v>242</v>
      </c>
      <c r="D6" s="360">
        <v>47121</v>
      </c>
      <c r="E6" s="360">
        <v>21748.06</v>
      </c>
      <c r="F6" s="208">
        <f t="shared" si="0"/>
        <v>0.461536469939093</v>
      </c>
    </row>
    <row r="7" spans="1:6" s="91" customFormat="1" ht="18" customHeight="1">
      <c r="A7" s="359"/>
      <c r="B7" s="380" t="s">
        <v>143</v>
      </c>
      <c r="C7" s="358" t="s">
        <v>144</v>
      </c>
      <c r="D7" s="109">
        <v>5715261</v>
      </c>
      <c r="E7" s="109">
        <v>1772204.38</v>
      </c>
      <c r="F7" s="208">
        <f t="shared" si="0"/>
        <v>0.31008284311075207</v>
      </c>
    </row>
    <row r="8" spans="1:6" s="91" customFormat="1" ht="17.25" customHeight="1">
      <c r="A8" s="92"/>
      <c r="B8" s="381" t="s">
        <v>145</v>
      </c>
      <c r="C8" s="94" t="s">
        <v>146</v>
      </c>
      <c r="D8" s="95">
        <v>29800</v>
      </c>
      <c r="E8" s="95">
        <v>12961.91</v>
      </c>
      <c r="F8" s="96">
        <f t="shared" si="0"/>
        <v>0.43496342281879197</v>
      </c>
    </row>
    <row r="9" spans="1:6" s="91" customFormat="1" ht="19.5" customHeight="1">
      <c r="A9" s="147"/>
      <c r="B9" s="382" t="s">
        <v>147</v>
      </c>
      <c r="C9" s="149" t="s">
        <v>8</v>
      </c>
      <c r="D9" s="104">
        <v>436777.89</v>
      </c>
      <c r="E9" s="104">
        <v>436777.75</v>
      </c>
      <c r="F9" s="110">
        <f t="shared" si="0"/>
        <v>0.9999996794709549</v>
      </c>
    </row>
    <row r="10" spans="1:6" s="132" customFormat="1" ht="16.5" customHeight="1">
      <c r="A10" s="311">
        <v>600</v>
      </c>
      <c r="B10" s="383"/>
      <c r="C10" s="133" t="s">
        <v>22</v>
      </c>
      <c r="D10" s="134">
        <f>SUM(D11:D13)</f>
        <v>4957539</v>
      </c>
      <c r="E10" s="134">
        <f>SUM(E11:E13)</f>
        <v>461608.71</v>
      </c>
      <c r="F10" s="190">
        <f t="shared" si="0"/>
        <v>0.09311247173244629</v>
      </c>
    </row>
    <row r="11" spans="1:6" s="122" customFormat="1" ht="16.5" customHeight="1">
      <c r="A11" s="374"/>
      <c r="B11" s="384">
        <v>60013</v>
      </c>
      <c r="C11" s="124" t="s">
        <v>175</v>
      </c>
      <c r="D11" s="129">
        <v>1319930</v>
      </c>
      <c r="E11" s="130">
        <v>0</v>
      </c>
      <c r="F11" s="210">
        <f aca="true" t="shared" si="1" ref="F11:F27">E11/D11</f>
        <v>0</v>
      </c>
    </row>
    <row r="12" spans="1:6" s="122" customFormat="1" ht="16.5" customHeight="1">
      <c r="A12" s="325"/>
      <c r="B12" s="544">
        <v>60014</v>
      </c>
      <c r="C12" s="363" t="s">
        <v>272</v>
      </c>
      <c r="D12" s="545">
        <v>70000</v>
      </c>
      <c r="E12" s="546">
        <v>0</v>
      </c>
      <c r="F12" s="208">
        <f t="shared" si="1"/>
        <v>0</v>
      </c>
    </row>
    <row r="13" spans="1:6" s="91" customFormat="1" ht="18.75" customHeight="1">
      <c r="A13" s="359"/>
      <c r="B13" s="385">
        <v>60016</v>
      </c>
      <c r="C13" s="107" t="s">
        <v>23</v>
      </c>
      <c r="D13" s="108">
        <v>3567609</v>
      </c>
      <c r="E13" s="109">
        <v>461608.71</v>
      </c>
      <c r="F13" s="208">
        <f t="shared" si="1"/>
        <v>0.12938881755259615</v>
      </c>
    </row>
    <row r="14" spans="1:7" s="132" customFormat="1" ht="18" customHeight="1">
      <c r="A14" s="311">
        <v>700</v>
      </c>
      <c r="B14" s="383"/>
      <c r="C14" s="133" t="s">
        <v>26</v>
      </c>
      <c r="D14" s="134">
        <f>SUM(D15:D15)</f>
        <v>1868000</v>
      </c>
      <c r="E14" s="134">
        <f>SUM(E15:E15)</f>
        <v>917391.9</v>
      </c>
      <c r="F14" s="190">
        <f t="shared" si="1"/>
        <v>0.49110915417558887</v>
      </c>
      <c r="G14" s="364"/>
    </row>
    <row r="15" spans="1:7" s="91" customFormat="1" ht="17.25" customHeight="1">
      <c r="A15" s="359"/>
      <c r="B15" s="387">
        <v>70005</v>
      </c>
      <c r="C15" s="107" t="s">
        <v>27</v>
      </c>
      <c r="D15" s="100">
        <v>1868000</v>
      </c>
      <c r="E15" s="108">
        <v>917391.9</v>
      </c>
      <c r="F15" s="208">
        <f t="shared" si="1"/>
        <v>0.49110915417558887</v>
      </c>
      <c r="G15" s="371"/>
    </row>
    <row r="16" spans="1:6" s="135" customFormat="1" ht="19.5" customHeight="1">
      <c r="A16" s="311">
        <v>710</v>
      </c>
      <c r="B16" s="388"/>
      <c r="C16" s="212" t="s">
        <v>40</v>
      </c>
      <c r="D16" s="213">
        <f>SUM(D17:D19)</f>
        <v>185662</v>
      </c>
      <c r="E16" s="213">
        <f>SUM(E17:E19)</f>
        <v>16737.65</v>
      </c>
      <c r="F16" s="190">
        <f t="shared" si="1"/>
        <v>0.0901511887192856</v>
      </c>
    </row>
    <row r="17" spans="1:6" s="91" customFormat="1" ht="23.25" customHeight="1">
      <c r="A17" s="88"/>
      <c r="B17" s="389">
        <v>71004</v>
      </c>
      <c r="C17" s="89" t="s">
        <v>148</v>
      </c>
      <c r="D17" s="90">
        <v>145000</v>
      </c>
      <c r="E17" s="90">
        <v>9840</v>
      </c>
      <c r="F17" s="210">
        <f t="shared" si="1"/>
        <v>0.06786206896551725</v>
      </c>
    </row>
    <row r="18" spans="1:6" s="91" customFormat="1" ht="21.75" customHeight="1">
      <c r="A18" s="92"/>
      <c r="B18" s="381">
        <v>71014</v>
      </c>
      <c r="C18" s="94" t="s">
        <v>149</v>
      </c>
      <c r="D18" s="95">
        <v>20000</v>
      </c>
      <c r="E18" s="95">
        <v>6897.65</v>
      </c>
      <c r="F18" s="198">
        <f t="shared" si="1"/>
        <v>0.3448825</v>
      </c>
    </row>
    <row r="19" spans="1:6" s="91" customFormat="1" ht="20.25" customHeight="1">
      <c r="A19" s="147"/>
      <c r="B19" s="382">
        <v>71035</v>
      </c>
      <c r="C19" s="149" t="s">
        <v>41</v>
      </c>
      <c r="D19" s="104">
        <v>20662</v>
      </c>
      <c r="E19" s="104">
        <v>0</v>
      </c>
      <c r="F19" s="110">
        <f t="shared" si="1"/>
        <v>0</v>
      </c>
    </row>
    <row r="20" spans="1:7" s="132" customFormat="1" ht="19.5" customHeight="1">
      <c r="A20" s="311">
        <v>750</v>
      </c>
      <c r="B20" s="383"/>
      <c r="C20" s="133" t="s">
        <v>42</v>
      </c>
      <c r="D20" s="134">
        <f>SUM(D21:D27)</f>
        <v>5103423</v>
      </c>
      <c r="E20" s="134">
        <f>SUM(E21:E27)</f>
        <v>2762107.33</v>
      </c>
      <c r="F20" s="190">
        <f t="shared" si="1"/>
        <v>0.541226414114605</v>
      </c>
      <c r="G20" s="136"/>
    </row>
    <row r="21" spans="1:6" s="91" customFormat="1" ht="19.5" customHeight="1">
      <c r="A21" s="359"/>
      <c r="B21" s="385">
        <v>75011</v>
      </c>
      <c r="C21" s="107" t="s">
        <v>43</v>
      </c>
      <c r="D21" s="108">
        <v>450993</v>
      </c>
      <c r="E21" s="109">
        <v>236440.63</v>
      </c>
      <c r="F21" s="210">
        <f t="shared" si="1"/>
        <v>0.5242667402819999</v>
      </c>
    </row>
    <row r="22" spans="1:6" s="91" customFormat="1" ht="19.5" customHeight="1">
      <c r="A22" s="359"/>
      <c r="B22" s="385">
        <v>75022</v>
      </c>
      <c r="C22" s="107" t="s">
        <v>150</v>
      </c>
      <c r="D22" s="108">
        <v>297700</v>
      </c>
      <c r="E22" s="109">
        <v>113828.27</v>
      </c>
      <c r="F22" s="96">
        <f t="shared" si="1"/>
        <v>0.3823589855559288</v>
      </c>
    </row>
    <row r="23" spans="1:6" s="91" customFormat="1" ht="19.5" customHeight="1">
      <c r="A23" s="92"/>
      <c r="B23" s="390">
        <v>75023</v>
      </c>
      <c r="C23" s="112" t="s">
        <v>49</v>
      </c>
      <c r="D23" s="113">
        <v>4190243</v>
      </c>
      <c r="E23" s="95">
        <v>2315008.79</v>
      </c>
      <c r="F23" s="96">
        <f t="shared" si="1"/>
        <v>0.5524760234668968</v>
      </c>
    </row>
    <row r="24" spans="1:6" s="91" customFormat="1" ht="19.5" customHeight="1">
      <c r="A24" s="92"/>
      <c r="B24" s="390">
        <v>75056</v>
      </c>
      <c r="C24" s="112" t="s">
        <v>224</v>
      </c>
      <c r="D24" s="113">
        <v>29597</v>
      </c>
      <c r="E24" s="95">
        <v>21683.36</v>
      </c>
      <c r="F24" s="198">
        <f t="shared" si="1"/>
        <v>0.7326201979930399</v>
      </c>
    </row>
    <row r="25" spans="1:6" s="91" customFormat="1" ht="19.5" customHeight="1">
      <c r="A25" s="92"/>
      <c r="B25" s="390">
        <v>75058</v>
      </c>
      <c r="C25" s="112" t="s">
        <v>151</v>
      </c>
      <c r="D25" s="113">
        <v>10000</v>
      </c>
      <c r="E25" s="95">
        <v>898.95</v>
      </c>
      <c r="F25" s="110">
        <f t="shared" si="1"/>
        <v>0.089895</v>
      </c>
    </row>
    <row r="26" spans="1:6" s="91" customFormat="1" ht="19.5" customHeight="1">
      <c r="A26" s="92"/>
      <c r="B26" s="390">
        <v>75075</v>
      </c>
      <c r="C26" s="112" t="s">
        <v>52</v>
      </c>
      <c r="D26" s="113">
        <v>61000</v>
      </c>
      <c r="E26" s="95">
        <v>37459.38</v>
      </c>
      <c r="F26" s="96">
        <f t="shared" si="1"/>
        <v>0.6140881967213114</v>
      </c>
    </row>
    <row r="27" spans="1:6" s="91" customFormat="1" ht="19.5" customHeight="1">
      <c r="A27" s="147"/>
      <c r="B27" s="391">
        <v>75095</v>
      </c>
      <c r="C27" s="102" t="s">
        <v>8</v>
      </c>
      <c r="D27" s="103">
        <v>63890</v>
      </c>
      <c r="E27" s="104">
        <v>36787.95</v>
      </c>
      <c r="F27" s="211">
        <f t="shared" si="1"/>
        <v>0.57580137736735</v>
      </c>
    </row>
    <row r="28" spans="1:6" s="132" customFormat="1" ht="19.5" customHeight="1">
      <c r="A28" s="375">
        <v>751</v>
      </c>
      <c r="B28" s="392"/>
      <c r="C28" s="153" t="s">
        <v>55</v>
      </c>
      <c r="D28" s="154"/>
      <c r="E28" s="154"/>
      <c r="F28" s="139"/>
    </row>
    <row r="29" spans="1:6" s="132" customFormat="1" ht="19.5" customHeight="1">
      <c r="A29" s="191"/>
      <c r="B29" s="393"/>
      <c r="C29" s="155" t="s">
        <v>152</v>
      </c>
      <c r="D29" s="146">
        <f>SUM(D31:D32)</f>
        <v>3924</v>
      </c>
      <c r="E29" s="365">
        <f>SUM(E31:E32)</f>
        <v>1941.12</v>
      </c>
      <c r="F29" s="192">
        <f>E29/D29</f>
        <v>0.4946788990825688</v>
      </c>
    </row>
    <row r="30" spans="1:7" s="132" customFormat="1" ht="19.5" customHeight="1">
      <c r="A30" s="376"/>
      <c r="B30" s="394"/>
      <c r="C30" s="150" t="s">
        <v>153</v>
      </c>
      <c r="D30" s="143"/>
      <c r="E30" s="137"/>
      <c r="F30" s="322"/>
      <c r="G30" s="364"/>
    </row>
    <row r="31" spans="1:6" s="91" customFormat="1" ht="19.5" customHeight="1">
      <c r="A31" s="359"/>
      <c r="B31" s="385">
        <v>75101</v>
      </c>
      <c r="C31" s="107" t="s">
        <v>176</v>
      </c>
      <c r="D31" s="108">
        <v>3924</v>
      </c>
      <c r="E31" s="109">
        <v>1941.12</v>
      </c>
      <c r="F31" s="321">
        <f>E31/D31</f>
        <v>0.4946788990825688</v>
      </c>
    </row>
    <row r="32" spans="1:8" s="91" customFormat="1" ht="19.5" customHeight="1">
      <c r="A32" s="354"/>
      <c r="B32" s="415"/>
      <c r="C32" s="116" t="s">
        <v>177</v>
      </c>
      <c r="D32" s="117"/>
      <c r="E32" s="117"/>
      <c r="F32" s="211"/>
      <c r="G32" s="548"/>
      <c r="H32" s="371"/>
    </row>
    <row r="33" spans="1:8" s="91" customFormat="1" ht="19.5" customHeight="1">
      <c r="A33" s="547">
        <v>752</v>
      </c>
      <c r="B33" s="386"/>
      <c r="C33" s="158" t="s">
        <v>252</v>
      </c>
      <c r="D33" s="552">
        <f>SUM(D34)</f>
        <v>400</v>
      </c>
      <c r="E33" s="552">
        <f>SUM(E34)</f>
        <v>400</v>
      </c>
      <c r="F33" s="192">
        <f>E33/D33</f>
        <v>1</v>
      </c>
      <c r="G33" s="550"/>
      <c r="H33" s="371"/>
    </row>
    <row r="34" spans="1:8" s="91" customFormat="1" ht="19.5" customHeight="1">
      <c r="A34" s="549"/>
      <c r="B34" s="410">
        <v>75212</v>
      </c>
      <c r="C34" s="551" t="s">
        <v>273</v>
      </c>
      <c r="D34" s="114">
        <v>400</v>
      </c>
      <c r="E34" s="100">
        <v>400</v>
      </c>
      <c r="F34" s="321">
        <f>E34/D34</f>
        <v>1</v>
      </c>
      <c r="G34" s="371"/>
      <c r="H34" s="371"/>
    </row>
    <row r="35" spans="1:6" s="132" customFormat="1" ht="24" customHeight="1">
      <c r="A35" s="202">
        <v>754</v>
      </c>
      <c r="B35" s="395"/>
      <c r="C35" s="145" t="s">
        <v>56</v>
      </c>
      <c r="D35" s="134">
        <f>SUM(D36:D40)</f>
        <v>885125</v>
      </c>
      <c r="E35" s="134">
        <f>SUM(E36:E40)</f>
        <v>422127.22000000003</v>
      </c>
      <c r="F35" s="190">
        <f aca="true" t="shared" si="2" ref="F35:F40">E35/D35</f>
        <v>0.4769125490749894</v>
      </c>
    </row>
    <row r="36" spans="1:6" s="91" customFormat="1" ht="23.25" customHeight="1">
      <c r="A36" s="377"/>
      <c r="B36" s="396">
        <v>75412</v>
      </c>
      <c r="C36" s="105" t="s">
        <v>57</v>
      </c>
      <c r="D36" s="108">
        <v>323600</v>
      </c>
      <c r="E36" s="108">
        <v>61337.21</v>
      </c>
      <c r="F36" s="96">
        <f t="shared" si="2"/>
        <v>0.18954638442521632</v>
      </c>
    </row>
    <row r="37" spans="1:6" s="91" customFormat="1" ht="27" customHeight="1">
      <c r="A37" s="193"/>
      <c r="B37" s="387">
        <v>75414</v>
      </c>
      <c r="C37" s="118" t="s">
        <v>58</v>
      </c>
      <c r="D37" s="113">
        <v>1000</v>
      </c>
      <c r="E37" s="103">
        <v>0</v>
      </c>
      <c r="F37" s="96">
        <f t="shared" si="2"/>
        <v>0</v>
      </c>
    </row>
    <row r="38" spans="1:6" s="91" customFormat="1" ht="22.5" customHeight="1">
      <c r="A38" s="147"/>
      <c r="B38" s="390">
        <v>75416</v>
      </c>
      <c r="C38" s="112" t="s">
        <v>255</v>
      </c>
      <c r="D38" s="113">
        <v>407525</v>
      </c>
      <c r="E38" s="113">
        <v>209870.07</v>
      </c>
      <c r="F38" s="96">
        <f t="shared" si="2"/>
        <v>0.5149869823937182</v>
      </c>
    </row>
    <row r="39" spans="1:6" s="91" customFormat="1" ht="22.5" customHeight="1">
      <c r="A39" s="147"/>
      <c r="B39" s="391">
        <v>75421</v>
      </c>
      <c r="C39" s="102" t="s">
        <v>225</v>
      </c>
      <c r="D39" s="103">
        <v>12988</v>
      </c>
      <c r="E39" s="95">
        <v>10907.94</v>
      </c>
      <c r="F39" s="96">
        <f t="shared" si="2"/>
        <v>0.8398475515860795</v>
      </c>
    </row>
    <row r="40" spans="1:6" s="91" customFormat="1" ht="22.5" customHeight="1" thickBot="1">
      <c r="A40" s="421"/>
      <c r="B40" s="397">
        <v>75495</v>
      </c>
      <c r="C40" s="353" t="s">
        <v>223</v>
      </c>
      <c r="D40" s="308">
        <v>140012</v>
      </c>
      <c r="E40" s="398">
        <v>140012</v>
      </c>
      <c r="F40" s="309">
        <f t="shared" si="2"/>
        <v>1</v>
      </c>
    </row>
    <row r="41" spans="1:6" s="132" customFormat="1" ht="19.5" customHeight="1">
      <c r="A41" s="554">
        <v>756</v>
      </c>
      <c r="B41" s="404"/>
      <c r="C41" s="405" t="s">
        <v>61</v>
      </c>
      <c r="D41" s="406"/>
      <c r="E41" s="406"/>
      <c r="F41" s="407"/>
    </row>
    <row r="42" spans="1:6" s="132" customFormat="1" ht="18.75" customHeight="1">
      <c r="A42" s="399"/>
      <c r="B42" s="408"/>
      <c r="C42" s="140" t="s">
        <v>62</v>
      </c>
      <c r="D42" s="141">
        <f>SUM(D44)</f>
        <v>320000</v>
      </c>
      <c r="E42" s="141">
        <f>SUM(E44)</f>
        <v>166694.21</v>
      </c>
      <c r="F42" s="312">
        <f>E42/D42</f>
        <v>0.52091940625</v>
      </c>
    </row>
    <row r="43" spans="1:6" s="132" customFormat="1" ht="21.75" customHeight="1">
      <c r="A43" s="376"/>
      <c r="B43" s="409"/>
      <c r="C43" s="142" t="s">
        <v>63</v>
      </c>
      <c r="D43" s="143"/>
      <c r="E43" s="144"/>
      <c r="F43" s="152"/>
    </row>
    <row r="44" spans="1:6" s="91" customFormat="1" ht="19.5" customHeight="1">
      <c r="A44" s="400"/>
      <c r="B44" s="410">
        <v>75647</v>
      </c>
      <c r="C44" s="355" t="s">
        <v>154</v>
      </c>
      <c r="D44" s="356">
        <v>320000</v>
      </c>
      <c r="E44" s="357">
        <v>166694.21</v>
      </c>
      <c r="F44" s="214">
        <f aca="true" t="shared" si="3" ref="F44:F52">E44/D44</f>
        <v>0.52091940625</v>
      </c>
    </row>
    <row r="45" spans="1:6" s="135" customFormat="1" ht="23.25" customHeight="1">
      <c r="A45" s="202">
        <v>757</v>
      </c>
      <c r="B45" s="395"/>
      <c r="C45" s="145" t="s">
        <v>155</v>
      </c>
      <c r="D45" s="138">
        <f>SUM(D46:D49)</f>
        <v>1766000</v>
      </c>
      <c r="E45" s="138">
        <f>SUM(E46:E49)</f>
        <v>416252.18</v>
      </c>
      <c r="F45" s="190">
        <f t="shared" si="3"/>
        <v>0.23570338618346545</v>
      </c>
    </row>
    <row r="46" spans="1:6" s="122" customFormat="1" ht="22.5" customHeight="1">
      <c r="A46" s="194"/>
      <c r="B46" s="384">
        <v>75702</v>
      </c>
      <c r="C46" s="124" t="s">
        <v>156</v>
      </c>
      <c r="D46" s="125">
        <v>840000</v>
      </c>
      <c r="E46" s="156">
        <v>416252.18</v>
      </c>
      <c r="F46" s="201">
        <f>E46/D46</f>
        <v>0.4955383095238095</v>
      </c>
    </row>
    <row r="47" spans="1:6" s="122" customFormat="1" ht="20.25" customHeight="1">
      <c r="A47" s="401"/>
      <c r="B47" s="411"/>
      <c r="C47" s="120" t="s">
        <v>157</v>
      </c>
      <c r="D47" s="121"/>
      <c r="E47" s="121"/>
      <c r="F47" s="215"/>
    </row>
    <row r="48" spans="1:6" s="122" customFormat="1" ht="22.5" customHeight="1">
      <c r="A48" s="200"/>
      <c r="B48" s="412">
        <v>75704</v>
      </c>
      <c r="C48" s="363" t="s">
        <v>158</v>
      </c>
      <c r="D48" s="366">
        <v>926000</v>
      </c>
      <c r="E48" s="366">
        <v>0</v>
      </c>
      <c r="F48" s="327">
        <f>E48/D48</f>
        <v>0</v>
      </c>
    </row>
    <row r="49" spans="1:6" s="122" customFormat="1" ht="22.5" customHeight="1">
      <c r="A49" s="402"/>
      <c r="B49" s="413"/>
      <c r="C49" s="368" t="s">
        <v>159</v>
      </c>
      <c r="D49" s="369"/>
      <c r="E49" s="369"/>
      <c r="F49" s="370"/>
    </row>
    <row r="50" spans="1:6" s="132" customFormat="1" ht="19.5" customHeight="1">
      <c r="A50" s="403">
        <v>758</v>
      </c>
      <c r="B50" s="414"/>
      <c r="C50" s="367" t="s">
        <v>97</v>
      </c>
      <c r="D50" s="137">
        <f>SUM(D51)</f>
        <v>325133</v>
      </c>
      <c r="E50" s="137">
        <f>SUM(E51)</f>
        <v>0</v>
      </c>
      <c r="F50" s="312">
        <f t="shared" si="3"/>
        <v>0</v>
      </c>
    </row>
    <row r="51" spans="1:6" s="91" customFormat="1" ht="19.5" customHeight="1">
      <c r="A51" s="199"/>
      <c r="B51" s="386">
        <v>75818</v>
      </c>
      <c r="C51" s="99" t="s">
        <v>160</v>
      </c>
      <c r="D51" s="114">
        <v>325133</v>
      </c>
      <c r="E51" s="100">
        <v>0</v>
      </c>
      <c r="F51" s="214">
        <f t="shared" si="3"/>
        <v>0</v>
      </c>
    </row>
    <row r="52" spans="1:6" s="132" customFormat="1" ht="19.5" customHeight="1">
      <c r="A52" s="202">
        <v>801</v>
      </c>
      <c r="B52" s="395"/>
      <c r="C52" s="145" t="s">
        <v>101</v>
      </c>
      <c r="D52" s="138">
        <f>SUM(D53:D60)</f>
        <v>24177523.37</v>
      </c>
      <c r="E52" s="138">
        <f>SUM(E53:E60)</f>
        <v>12055327.67</v>
      </c>
      <c r="F52" s="190">
        <f t="shared" si="3"/>
        <v>0.4986171447551371</v>
      </c>
    </row>
    <row r="53" spans="1:6" s="91" customFormat="1" ht="19.5" customHeight="1">
      <c r="A53" s="196"/>
      <c r="B53" s="396">
        <v>80101</v>
      </c>
      <c r="C53" s="105" t="s">
        <v>102</v>
      </c>
      <c r="D53" s="115">
        <v>9838568.63</v>
      </c>
      <c r="E53" s="106">
        <v>4705138.33</v>
      </c>
      <c r="F53" s="201">
        <f aca="true" t="shared" si="4" ref="F53:F66">E53/D53</f>
        <v>0.47823403047197116</v>
      </c>
    </row>
    <row r="54" spans="1:6" s="91" customFormat="1" ht="19.5" customHeight="1">
      <c r="A54" s="92"/>
      <c r="B54" s="385">
        <v>80103</v>
      </c>
      <c r="C54" s="118" t="s">
        <v>161</v>
      </c>
      <c r="D54" s="113">
        <v>636381</v>
      </c>
      <c r="E54" s="108">
        <v>338036.54</v>
      </c>
      <c r="F54" s="157">
        <f t="shared" si="4"/>
        <v>0.5311857833593397</v>
      </c>
    </row>
    <row r="55" spans="1:6" s="91" customFormat="1" ht="19.5" customHeight="1">
      <c r="A55" s="147"/>
      <c r="B55" s="390">
        <v>80104</v>
      </c>
      <c r="C55" s="112" t="s">
        <v>108</v>
      </c>
      <c r="D55" s="113">
        <v>5517084.74</v>
      </c>
      <c r="E55" s="113">
        <v>2640204.15</v>
      </c>
      <c r="F55" s="110">
        <f t="shared" si="4"/>
        <v>0.4785505886574437</v>
      </c>
    </row>
    <row r="56" spans="1:6" s="91" customFormat="1" ht="19.5" customHeight="1">
      <c r="A56" s="147"/>
      <c r="B56" s="390">
        <v>80110</v>
      </c>
      <c r="C56" s="112" t="s">
        <v>109</v>
      </c>
      <c r="D56" s="113">
        <v>5757732</v>
      </c>
      <c r="E56" s="113">
        <v>3101644.82</v>
      </c>
      <c r="F56" s="110">
        <f t="shared" si="4"/>
        <v>0.5386921134919096</v>
      </c>
    </row>
    <row r="57" spans="1:6" s="91" customFormat="1" ht="19.5" customHeight="1">
      <c r="A57" s="147"/>
      <c r="B57" s="387">
        <v>80113</v>
      </c>
      <c r="C57" s="112" t="s">
        <v>111</v>
      </c>
      <c r="D57" s="100">
        <v>567100</v>
      </c>
      <c r="E57" s="113">
        <v>311012.81</v>
      </c>
      <c r="F57" s="110">
        <f t="shared" si="4"/>
        <v>0.5484267501322518</v>
      </c>
    </row>
    <row r="58" spans="1:6" s="91" customFormat="1" ht="19.5" customHeight="1">
      <c r="A58" s="147"/>
      <c r="B58" s="390">
        <v>80146</v>
      </c>
      <c r="C58" s="112" t="s">
        <v>162</v>
      </c>
      <c r="D58" s="113">
        <v>20000</v>
      </c>
      <c r="E58" s="113">
        <v>0</v>
      </c>
      <c r="F58" s="110">
        <f t="shared" si="4"/>
        <v>0</v>
      </c>
    </row>
    <row r="59" spans="1:6" s="91" customFormat="1" ht="19.5" customHeight="1">
      <c r="A59" s="147"/>
      <c r="B59" s="391">
        <v>80148</v>
      </c>
      <c r="C59" s="118" t="s">
        <v>243</v>
      </c>
      <c r="D59" s="103">
        <v>1675457</v>
      </c>
      <c r="E59" s="100">
        <v>810419.51</v>
      </c>
      <c r="F59" s="110">
        <f t="shared" si="4"/>
        <v>0.4837005724408326</v>
      </c>
    </row>
    <row r="60" spans="1:6" s="91" customFormat="1" ht="24" customHeight="1">
      <c r="A60" s="354"/>
      <c r="B60" s="415">
        <v>80195</v>
      </c>
      <c r="C60" s="116" t="s">
        <v>8</v>
      </c>
      <c r="D60" s="117">
        <v>165200</v>
      </c>
      <c r="E60" s="117">
        <v>148871.51</v>
      </c>
      <c r="F60" s="216">
        <f t="shared" si="4"/>
        <v>0.9011592615012107</v>
      </c>
    </row>
    <row r="61" spans="1:6" s="135" customFormat="1" ht="24" customHeight="1">
      <c r="A61" s="311">
        <v>851</v>
      </c>
      <c r="B61" s="383"/>
      <c r="C61" s="133" t="s">
        <v>163</v>
      </c>
      <c r="D61" s="134">
        <f>SUM(D62+D63)</f>
        <v>434000</v>
      </c>
      <c r="E61" s="134">
        <f>SUM(E62+E63)</f>
        <v>187239.4</v>
      </c>
      <c r="F61" s="152">
        <f t="shared" si="4"/>
        <v>0.43142718894009213</v>
      </c>
    </row>
    <row r="62" spans="1:6" s="135" customFormat="1" ht="24" customHeight="1">
      <c r="A62" s="375"/>
      <c r="B62" s="416">
        <v>85153</v>
      </c>
      <c r="C62" s="323" t="s">
        <v>226</v>
      </c>
      <c r="D62" s="324">
        <v>6000</v>
      </c>
      <c r="E62" s="324">
        <v>1000</v>
      </c>
      <c r="F62" s="110">
        <f t="shared" si="4"/>
        <v>0.16666666666666666</v>
      </c>
    </row>
    <row r="63" spans="1:6" s="91" customFormat="1" ht="24" customHeight="1">
      <c r="A63" s="199"/>
      <c r="B63" s="386">
        <v>85154</v>
      </c>
      <c r="C63" s="99" t="s">
        <v>164</v>
      </c>
      <c r="D63" s="114">
        <v>428000</v>
      </c>
      <c r="E63" s="114">
        <v>186239.4</v>
      </c>
      <c r="F63" s="110">
        <f t="shared" si="4"/>
        <v>0.435138785046729</v>
      </c>
    </row>
    <row r="64" spans="1:6" s="132" customFormat="1" ht="19.5" customHeight="1">
      <c r="A64" s="202">
        <v>852</v>
      </c>
      <c r="B64" s="395"/>
      <c r="C64" s="145" t="s">
        <v>113</v>
      </c>
      <c r="D64" s="138">
        <f>SUM(D65:D78)</f>
        <v>8711000</v>
      </c>
      <c r="E64" s="138">
        <f>SUM(E65:E78)</f>
        <v>4393902.339999999</v>
      </c>
      <c r="F64" s="197">
        <f t="shared" si="4"/>
        <v>0.5044084881184707</v>
      </c>
    </row>
    <row r="65" spans="1:6" s="91" customFormat="1" ht="19.5" customHeight="1">
      <c r="A65" s="196"/>
      <c r="B65" s="396">
        <v>85202</v>
      </c>
      <c r="C65" s="159" t="s">
        <v>114</v>
      </c>
      <c r="D65" s="106">
        <v>303300</v>
      </c>
      <c r="E65" s="106">
        <v>151914.06</v>
      </c>
      <c r="F65" s="210">
        <f t="shared" si="4"/>
        <v>0.5008706231454005</v>
      </c>
    </row>
    <row r="66" spans="1:6" s="91" customFormat="1" ht="19.5" customHeight="1">
      <c r="A66" s="147"/>
      <c r="B66" s="387">
        <v>85212</v>
      </c>
      <c r="C66" s="112" t="s">
        <v>116</v>
      </c>
      <c r="D66" s="100">
        <v>5535000</v>
      </c>
      <c r="E66" s="113">
        <v>2727906.86</v>
      </c>
      <c r="F66" s="96">
        <f t="shared" si="4"/>
        <v>0.4928467678410117</v>
      </c>
    </row>
    <row r="67" spans="1:6" s="91" customFormat="1" ht="17.25" customHeight="1">
      <c r="A67" s="147"/>
      <c r="B67" s="391"/>
      <c r="C67" s="118" t="s">
        <v>117</v>
      </c>
      <c r="D67" s="113"/>
      <c r="E67" s="113"/>
      <c r="F67" s="96"/>
    </row>
    <row r="68" spans="1:6" s="91" customFormat="1" ht="19.5" customHeight="1">
      <c r="A68" s="147"/>
      <c r="B68" s="390">
        <v>85213</v>
      </c>
      <c r="C68" s="112" t="s">
        <v>118</v>
      </c>
      <c r="D68" s="103">
        <v>48500</v>
      </c>
      <c r="E68" s="113">
        <v>27704.19</v>
      </c>
      <c r="F68" s="110">
        <f>E68/D68</f>
        <v>0.571220412371134</v>
      </c>
    </row>
    <row r="69" spans="1:6" s="91" customFormat="1" ht="19.5" customHeight="1">
      <c r="A69" s="92"/>
      <c r="B69" s="390"/>
      <c r="C69" s="112" t="s">
        <v>178</v>
      </c>
      <c r="D69" s="103"/>
      <c r="E69" s="114"/>
      <c r="F69" s="96"/>
    </row>
    <row r="70" spans="1:6" s="91" customFormat="1" ht="19.5" customHeight="1">
      <c r="A70" s="92"/>
      <c r="B70" s="390"/>
      <c r="C70" s="112" t="s">
        <v>179</v>
      </c>
      <c r="D70" s="113"/>
      <c r="E70" s="103"/>
      <c r="F70" s="96"/>
    </row>
    <row r="71" spans="1:6" s="91" customFormat="1" ht="19.5" customHeight="1">
      <c r="A71" s="199"/>
      <c r="B71" s="390"/>
      <c r="C71" s="112" t="s">
        <v>180</v>
      </c>
      <c r="D71" s="113"/>
      <c r="E71" s="103"/>
      <c r="F71" s="198"/>
    </row>
    <row r="72" spans="1:6" s="91" customFormat="1" ht="21.75" customHeight="1">
      <c r="A72" s="92"/>
      <c r="B72" s="390">
        <v>85214</v>
      </c>
      <c r="C72" s="112" t="s">
        <v>119</v>
      </c>
      <c r="D72" s="100">
        <v>452000</v>
      </c>
      <c r="E72" s="103">
        <v>235109.99</v>
      </c>
      <c r="F72" s="96">
        <f>E72/D72</f>
        <v>0.5201548451327433</v>
      </c>
    </row>
    <row r="73" spans="1:6" s="91" customFormat="1" ht="17.25" customHeight="1">
      <c r="A73" s="92"/>
      <c r="B73" s="390"/>
      <c r="C73" s="112" t="s">
        <v>120</v>
      </c>
      <c r="D73" s="103"/>
      <c r="E73" s="103"/>
      <c r="F73" s="198"/>
    </row>
    <row r="74" spans="1:6" s="91" customFormat="1" ht="17.25" customHeight="1">
      <c r="A74" s="92"/>
      <c r="B74" s="381">
        <v>85215</v>
      </c>
      <c r="C74" s="112" t="s">
        <v>165</v>
      </c>
      <c r="D74" s="103">
        <v>720000</v>
      </c>
      <c r="E74" s="103">
        <v>349324.74</v>
      </c>
      <c r="F74" s="110">
        <f aca="true" t="shared" si="5" ref="F74:F80">E74/D74</f>
        <v>0.48517325</v>
      </c>
    </row>
    <row r="75" spans="1:6" s="91" customFormat="1" ht="17.25" customHeight="1">
      <c r="A75" s="92"/>
      <c r="B75" s="381">
        <v>85216</v>
      </c>
      <c r="C75" s="112" t="s">
        <v>227</v>
      </c>
      <c r="D75" s="103">
        <v>350000</v>
      </c>
      <c r="E75" s="103">
        <v>183663.11</v>
      </c>
      <c r="F75" s="110">
        <f t="shared" si="5"/>
        <v>0.5247517428571428</v>
      </c>
    </row>
    <row r="76" spans="1:6" s="91" customFormat="1" ht="19.5" customHeight="1">
      <c r="A76" s="199"/>
      <c r="B76" s="385">
        <v>85219</v>
      </c>
      <c r="C76" s="99" t="s">
        <v>122</v>
      </c>
      <c r="D76" s="113">
        <v>969500</v>
      </c>
      <c r="E76" s="113">
        <v>523301.79</v>
      </c>
      <c r="F76" s="110">
        <f t="shared" si="5"/>
        <v>0.539764610624033</v>
      </c>
    </row>
    <row r="77" spans="1:6" s="91" customFormat="1" ht="19.5" customHeight="1">
      <c r="A77" s="92"/>
      <c r="B77" s="390">
        <v>85228</v>
      </c>
      <c r="C77" s="112" t="s">
        <v>123</v>
      </c>
      <c r="D77" s="113">
        <v>188700</v>
      </c>
      <c r="E77" s="113">
        <v>90229.3</v>
      </c>
      <c r="F77" s="96">
        <f t="shared" si="5"/>
        <v>0.4781626921038686</v>
      </c>
    </row>
    <row r="78" spans="1:6" s="91" customFormat="1" ht="19.5" customHeight="1">
      <c r="A78" s="189"/>
      <c r="B78" s="415">
        <v>85295</v>
      </c>
      <c r="C78" s="97" t="s">
        <v>8</v>
      </c>
      <c r="D78" s="98">
        <v>144000</v>
      </c>
      <c r="E78" s="127">
        <v>104748.3</v>
      </c>
      <c r="F78" s="110">
        <f t="shared" si="5"/>
        <v>0.72741875</v>
      </c>
    </row>
    <row r="79" spans="1:6" s="135" customFormat="1" ht="27" customHeight="1">
      <c r="A79" s="191">
        <v>854</v>
      </c>
      <c r="B79" s="417"/>
      <c r="C79" s="158" t="s">
        <v>124</v>
      </c>
      <c r="D79" s="151">
        <f>SUM(D80:D81)</f>
        <v>984030.22</v>
      </c>
      <c r="E79" s="151">
        <f>SUM(E80:E81)</f>
        <v>614803.94</v>
      </c>
      <c r="F79" s="190">
        <f t="shared" si="5"/>
        <v>0.6247815641271667</v>
      </c>
    </row>
    <row r="80" spans="1:6" s="122" customFormat="1" ht="16.5" customHeight="1">
      <c r="A80" s="374"/>
      <c r="B80" s="418">
        <v>85401</v>
      </c>
      <c r="C80" s="326" t="s">
        <v>166</v>
      </c>
      <c r="D80" s="129">
        <v>771668.22</v>
      </c>
      <c r="E80" s="130">
        <v>467588.62</v>
      </c>
      <c r="F80" s="210">
        <f t="shared" si="5"/>
        <v>0.605945156067202</v>
      </c>
    </row>
    <row r="81" spans="1:6" s="91" customFormat="1" ht="24.75" customHeight="1" thickBot="1">
      <c r="A81" s="421"/>
      <c r="B81" s="397">
        <v>85415</v>
      </c>
      <c r="C81" s="353" t="s">
        <v>125</v>
      </c>
      <c r="D81" s="308">
        <v>212362</v>
      </c>
      <c r="E81" s="308">
        <v>147215.32</v>
      </c>
      <c r="F81" s="419">
        <f aca="true" t="shared" si="6" ref="F81:F99">E81/D81</f>
        <v>0.6932281669978622</v>
      </c>
    </row>
    <row r="82" spans="1:6" s="132" customFormat="1" ht="30" customHeight="1">
      <c r="A82" s="555">
        <v>900</v>
      </c>
      <c r="B82" s="422"/>
      <c r="C82" s="423" t="s">
        <v>126</v>
      </c>
      <c r="D82" s="195">
        <f>SUM(D83:D88)</f>
        <v>3310740</v>
      </c>
      <c r="E82" s="195">
        <f>SUM(E83:E88)</f>
        <v>926657.21</v>
      </c>
      <c r="F82" s="424">
        <f t="shared" si="6"/>
        <v>0.27989428647371883</v>
      </c>
    </row>
    <row r="83" spans="1:6" s="122" customFormat="1" ht="19.5" customHeight="1">
      <c r="A83" s="194"/>
      <c r="B83" s="418">
        <v>90001</v>
      </c>
      <c r="C83" s="160" t="s">
        <v>167</v>
      </c>
      <c r="D83" s="129">
        <v>20000</v>
      </c>
      <c r="E83" s="125">
        <v>19527.41</v>
      </c>
      <c r="F83" s="217">
        <f t="shared" si="6"/>
        <v>0.9763705</v>
      </c>
    </row>
    <row r="84" spans="1:6" s="122" customFormat="1" ht="18" customHeight="1">
      <c r="A84" s="420"/>
      <c r="B84" s="425">
        <v>90002</v>
      </c>
      <c r="C84" s="120" t="s">
        <v>127</v>
      </c>
      <c r="D84" s="123">
        <v>1460000</v>
      </c>
      <c r="E84" s="119">
        <v>5668.2</v>
      </c>
      <c r="F84" s="157">
        <f t="shared" si="6"/>
        <v>0.0038823287671232876</v>
      </c>
    </row>
    <row r="85" spans="1:6" s="122" customFormat="1" ht="18" customHeight="1">
      <c r="A85" s="420"/>
      <c r="B85" s="425">
        <v>90003</v>
      </c>
      <c r="C85" s="120" t="s">
        <v>168</v>
      </c>
      <c r="D85" s="126">
        <v>400240</v>
      </c>
      <c r="E85" s="119">
        <v>228564</v>
      </c>
      <c r="F85" s="157">
        <f t="shared" si="6"/>
        <v>0.5710673595842495</v>
      </c>
    </row>
    <row r="86" spans="1:6" s="122" customFormat="1" ht="18" customHeight="1">
      <c r="A86" s="420"/>
      <c r="B86" s="426">
        <v>90004</v>
      </c>
      <c r="C86" s="120" t="s">
        <v>169</v>
      </c>
      <c r="D86" s="126">
        <v>293500</v>
      </c>
      <c r="E86" s="119">
        <v>65698.13</v>
      </c>
      <c r="F86" s="215">
        <f t="shared" si="6"/>
        <v>0.22384371379897786</v>
      </c>
    </row>
    <row r="87" spans="1:8" s="91" customFormat="1" ht="19.5" customHeight="1">
      <c r="A87" s="147"/>
      <c r="B87" s="390">
        <v>90015</v>
      </c>
      <c r="C87" s="112" t="s">
        <v>170</v>
      </c>
      <c r="D87" s="113">
        <v>1100000</v>
      </c>
      <c r="E87" s="113">
        <v>579566.99</v>
      </c>
      <c r="F87" s="327">
        <f t="shared" si="6"/>
        <v>0.5268790818181818</v>
      </c>
      <c r="G87" s="371"/>
      <c r="H87" s="371"/>
    </row>
    <row r="88" spans="1:6" s="91" customFormat="1" ht="19.5" customHeight="1">
      <c r="A88" s="147"/>
      <c r="B88" s="391">
        <v>90095</v>
      </c>
      <c r="C88" s="118" t="s">
        <v>8</v>
      </c>
      <c r="D88" s="103">
        <v>37000</v>
      </c>
      <c r="E88" s="103">
        <v>27632.48</v>
      </c>
      <c r="F88" s="157">
        <f t="shared" si="6"/>
        <v>0.7468237837837838</v>
      </c>
    </row>
    <row r="89" spans="1:6" s="132" customFormat="1" ht="30" customHeight="1">
      <c r="A89" s="311">
        <v>921</v>
      </c>
      <c r="B89" s="383"/>
      <c r="C89" s="133" t="s">
        <v>132</v>
      </c>
      <c r="D89" s="134">
        <f>SUM(D90:D93)</f>
        <v>2287418</v>
      </c>
      <c r="E89" s="134">
        <f>SUM(E90:E93)</f>
        <v>962718.53</v>
      </c>
      <c r="F89" s="190">
        <f t="shared" si="6"/>
        <v>0.42087564668984856</v>
      </c>
    </row>
    <row r="90" spans="1:6" s="91" customFormat="1" ht="25.5" customHeight="1">
      <c r="A90" s="92"/>
      <c r="B90" s="387">
        <v>92109</v>
      </c>
      <c r="C90" s="112" t="s">
        <v>133</v>
      </c>
      <c r="D90" s="113">
        <v>1527728</v>
      </c>
      <c r="E90" s="113">
        <v>603497.34</v>
      </c>
      <c r="F90" s="198">
        <f t="shared" si="6"/>
        <v>0.3950293115004765</v>
      </c>
    </row>
    <row r="91" spans="1:6" s="91" customFormat="1" ht="21.75" customHeight="1">
      <c r="A91" s="92"/>
      <c r="B91" s="390">
        <v>92116</v>
      </c>
      <c r="C91" s="112" t="s">
        <v>171</v>
      </c>
      <c r="D91" s="113">
        <v>600000</v>
      </c>
      <c r="E91" s="113">
        <v>301100</v>
      </c>
      <c r="F91" s="96">
        <f t="shared" si="6"/>
        <v>0.5018333333333334</v>
      </c>
    </row>
    <row r="92" spans="1:6" s="91" customFormat="1" ht="26.25" customHeight="1">
      <c r="A92" s="92"/>
      <c r="B92" s="390">
        <v>92120</v>
      </c>
      <c r="C92" s="112" t="s">
        <v>134</v>
      </c>
      <c r="D92" s="113">
        <v>45000</v>
      </c>
      <c r="E92" s="113">
        <v>14800</v>
      </c>
      <c r="F92" s="96">
        <f t="shared" si="6"/>
        <v>0.3288888888888889</v>
      </c>
    </row>
    <row r="93" spans="1:6" s="91" customFormat="1" ht="29.25" customHeight="1">
      <c r="A93" s="189"/>
      <c r="B93" s="427">
        <v>92195</v>
      </c>
      <c r="C93" s="97" t="s">
        <v>8</v>
      </c>
      <c r="D93" s="98">
        <v>114690</v>
      </c>
      <c r="E93" s="98">
        <v>43321.19</v>
      </c>
      <c r="F93" s="211">
        <f t="shared" si="6"/>
        <v>0.3777242130961723</v>
      </c>
    </row>
    <row r="94" spans="1:6" s="135" customFormat="1" ht="26.25" customHeight="1">
      <c r="A94" s="202">
        <v>926</v>
      </c>
      <c r="B94" s="428"/>
      <c r="C94" s="161" t="s">
        <v>135</v>
      </c>
      <c r="D94" s="162">
        <f>SUM(D95:D98)</f>
        <v>2547366</v>
      </c>
      <c r="E94" s="162">
        <f>SUM(E95:E98)</f>
        <v>671296.47</v>
      </c>
      <c r="F94" s="190">
        <f t="shared" si="6"/>
        <v>0.2635257242186635</v>
      </c>
    </row>
    <row r="95" spans="1:6" s="122" customFormat="1" ht="29.25" customHeight="1">
      <c r="A95" s="194"/>
      <c r="B95" s="418">
        <v>92601</v>
      </c>
      <c r="C95" s="124" t="s">
        <v>172</v>
      </c>
      <c r="D95" s="129">
        <v>1189075</v>
      </c>
      <c r="E95" s="129">
        <v>782</v>
      </c>
      <c r="F95" s="210">
        <f t="shared" si="6"/>
        <v>0.0006576540588272397</v>
      </c>
    </row>
    <row r="96" spans="1:7" s="91" customFormat="1" ht="24" customHeight="1">
      <c r="A96" s="92"/>
      <c r="B96" s="390">
        <v>92604</v>
      </c>
      <c r="C96" s="112" t="s">
        <v>136</v>
      </c>
      <c r="D96" s="113">
        <v>1046929</v>
      </c>
      <c r="E96" s="113">
        <v>509542.16</v>
      </c>
      <c r="F96" s="208">
        <f t="shared" si="6"/>
        <v>0.4867017343105406</v>
      </c>
      <c r="G96" s="553"/>
    </row>
    <row r="97" spans="1:6" s="91" customFormat="1" ht="25.5" customHeight="1">
      <c r="A97" s="359"/>
      <c r="B97" s="386">
        <v>92605</v>
      </c>
      <c r="C97" s="99" t="s">
        <v>173</v>
      </c>
      <c r="D97" s="108">
        <v>191907</v>
      </c>
      <c r="E97" s="100">
        <v>102175.15</v>
      </c>
      <c r="F97" s="198">
        <f t="shared" si="6"/>
        <v>0.532420130584085</v>
      </c>
    </row>
    <row r="98" spans="1:6" s="91" customFormat="1" ht="22.5" customHeight="1">
      <c r="A98" s="189"/>
      <c r="B98" s="415">
        <v>92695</v>
      </c>
      <c r="C98" s="116" t="s">
        <v>8</v>
      </c>
      <c r="D98" s="98">
        <v>119455</v>
      </c>
      <c r="E98" s="117">
        <v>58797.16</v>
      </c>
      <c r="F98" s="216">
        <f t="shared" si="6"/>
        <v>0.49221179523670006</v>
      </c>
    </row>
    <row r="99" spans="1:6" ht="18" customHeight="1" thickBot="1">
      <c r="A99" s="55"/>
      <c r="B99" s="429"/>
      <c r="C99" s="56" t="s">
        <v>174</v>
      </c>
      <c r="D99" s="84">
        <f>SUM(D5+D10+D14+D16+D20+D29+D33+D35+D42+D45+D50+D52+D61+D64+D79+D82+D89+D94)</f>
        <v>64096243.480000004</v>
      </c>
      <c r="E99" s="84">
        <f>SUM(E5+E10+E14+E16+E20+E29+E33+E35+E42+E45+E50+E52+E61+E64+E79+E82+E89+E94)</f>
        <v>27220897.98</v>
      </c>
      <c r="F99" s="307">
        <f t="shared" si="6"/>
        <v>0.42468788344037284</v>
      </c>
    </row>
    <row r="100" spans="1:6" ht="15" thickBot="1">
      <c r="A100" s="203"/>
      <c r="B100" s="204"/>
      <c r="C100" s="205"/>
      <c r="D100" s="206"/>
      <c r="E100" s="206"/>
      <c r="F100" s="207"/>
    </row>
    <row r="101" spans="1:6" ht="14.25">
      <c r="A101" s="57"/>
      <c r="B101" s="59"/>
      <c r="C101" s="60"/>
      <c r="D101" s="60"/>
      <c r="E101" s="60"/>
      <c r="F101" s="60"/>
    </row>
    <row r="102" spans="2:6" ht="12.75">
      <c r="B102" s="62"/>
      <c r="C102" s="63"/>
      <c r="D102" s="63"/>
      <c r="E102" s="63"/>
      <c r="F102" s="63"/>
    </row>
    <row r="103" spans="2:6" ht="12.75">
      <c r="B103" s="62"/>
      <c r="C103" s="63"/>
      <c r="D103" s="63"/>
      <c r="E103" s="63"/>
      <c r="F103" s="63"/>
    </row>
    <row r="104" spans="2:6" ht="12.75">
      <c r="B104" s="62"/>
      <c r="C104" s="63"/>
      <c r="D104" s="63"/>
      <c r="E104" s="63"/>
      <c r="F104" s="63"/>
    </row>
    <row r="105" spans="2:6" ht="12.75">
      <c r="B105" s="62"/>
      <c r="C105" s="63"/>
      <c r="D105" s="63"/>
      <c r="E105" s="63"/>
      <c r="F105" s="63"/>
    </row>
    <row r="106" spans="2:6" ht="12.75">
      <c r="B106" s="62"/>
      <c r="C106" s="63"/>
      <c r="D106" s="63"/>
      <c r="E106" s="63"/>
      <c r="F106" s="63"/>
    </row>
    <row r="107" spans="2:6" ht="12.75">
      <c r="B107" s="62"/>
      <c r="C107" s="63"/>
      <c r="D107" s="63"/>
      <c r="E107" s="63"/>
      <c r="F107" s="63"/>
    </row>
    <row r="108" spans="2:6" ht="12.75">
      <c r="B108" s="62"/>
      <c r="C108" s="63"/>
      <c r="D108" s="63"/>
      <c r="E108" s="63"/>
      <c r="F108" s="63"/>
    </row>
    <row r="109" spans="2:6" ht="12.75">
      <c r="B109" s="62"/>
      <c r="C109" s="63"/>
      <c r="D109" s="63"/>
      <c r="E109" s="63"/>
      <c r="F109" s="63"/>
    </row>
    <row r="110" spans="2:6" ht="12.75">
      <c r="B110" s="62"/>
      <c r="C110" s="63"/>
      <c r="D110" s="63"/>
      <c r="E110" s="63"/>
      <c r="F110" s="63"/>
    </row>
    <row r="111" spans="2:6" ht="12.75">
      <c r="B111" s="62"/>
      <c r="C111" s="63"/>
      <c r="D111" s="63"/>
      <c r="E111" s="63"/>
      <c r="F111" s="63"/>
    </row>
    <row r="112" spans="2:6" ht="12.75">
      <c r="B112" s="62"/>
      <c r="C112" s="63"/>
      <c r="D112" s="63"/>
      <c r="E112" s="63"/>
      <c r="F112" s="63"/>
    </row>
    <row r="113" spans="2:6" ht="12.75">
      <c r="B113" s="62"/>
      <c r="C113" s="63"/>
      <c r="D113" s="63"/>
      <c r="E113" s="63"/>
      <c r="F113" s="63"/>
    </row>
    <row r="114" spans="2:6" ht="12.75">
      <c r="B114" s="62"/>
      <c r="C114" s="63"/>
      <c r="D114" s="63"/>
      <c r="E114" s="63"/>
      <c r="F114" s="63"/>
    </row>
    <row r="115" spans="2:6" ht="12.75">
      <c r="B115" s="62"/>
      <c r="C115" s="63"/>
      <c r="D115" s="63"/>
      <c r="E115" s="63"/>
      <c r="F115" s="63"/>
    </row>
    <row r="116" spans="2:6" ht="12.75">
      <c r="B116" s="62"/>
      <c r="C116" s="63"/>
      <c r="D116" s="63"/>
      <c r="E116" s="63"/>
      <c r="F116" s="63"/>
    </row>
    <row r="117" spans="2:6" ht="12.75">
      <c r="B117" s="62"/>
      <c r="C117" s="63"/>
      <c r="D117" s="63"/>
      <c r="E117" s="63"/>
      <c r="F117" s="63"/>
    </row>
    <row r="118" spans="2:6" ht="12.75">
      <c r="B118" s="62"/>
      <c r="C118" s="63"/>
      <c r="D118" s="63"/>
      <c r="E118" s="63"/>
      <c r="F118" s="63"/>
    </row>
    <row r="119" spans="2:6" ht="12.75">
      <c r="B119" s="62"/>
      <c r="C119" s="63"/>
      <c r="D119" s="63"/>
      <c r="E119" s="63"/>
      <c r="F119" s="63"/>
    </row>
    <row r="120" spans="2:6" ht="12.75">
      <c r="B120" s="62"/>
      <c r="C120" s="63"/>
      <c r="D120" s="63"/>
      <c r="E120" s="63"/>
      <c r="F120" s="63"/>
    </row>
    <row r="121" spans="2:6" ht="12.75">
      <c r="B121" s="62"/>
      <c r="C121" s="63"/>
      <c r="D121" s="63"/>
      <c r="E121" s="63"/>
      <c r="F121" s="63"/>
    </row>
    <row r="122" spans="2:6" ht="12.75">
      <c r="B122" s="62"/>
      <c r="C122" s="63"/>
      <c r="D122" s="63"/>
      <c r="E122" s="63"/>
      <c r="F122" s="63"/>
    </row>
    <row r="123" spans="2:6" ht="12.75">
      <c r="B123" s="62"/>
      <c r="C123" s="63"/>
      <c r="D123" s="63"/>
      <c r="E123" s="63"/>
      <c r="F123" s="63"/>
    </row>
    <row r="124" spans="2:6" ht="12.75">
      <c r="B124" s="62"/>
      <c r="C124" s="63"/>
      <c r="D124" s="63"/>
      <c r="E124" s="63"/>
      <c r="F124" s="63"/>
    </row>
    <row r="125" spans="2:6" ht="12.75">
      <c r="B125" s="62"/>
      <c r="C125" s="63"/>
      <c r="D125" s="63"/>
      <c r="E125" s="63"/>
      <c r="F125" s="63"/>
    </row>
    <row r="126" spans="2:6" ht="12.75">
      <c r="B126" s="62"/>
      <c r="C126" s="63"/>
      <c r="D126" s="63"/>
      <c r="E126" s="63"/>
      <c r="F126" s="63"/>
    </row>
    <row r="127" spans="2:6" ht="12.75">
      <c r="B127" s="62"/>
      <c r="C127" s="63"/>
      <c r="D127" s="63"/>
      <c r="E127" s="63"/>
      <c r="F127" s="63"/>
    </row>
    <row r="128" spans="2:6" ht="12.75">
      <c r="B128" s="62"/>
      <c r="C128" s="63"/>
      <c r="D128" s="63"/>
      <c r="E128" s="63"/>
      <c r="F128" s="63"/>
    </row>
    <row r="129" spans="2:6" ht="12.75">
      <c r="B129" s="62"/>
      <c r="C129" s="63"/>
      <c r="D129" s="63"/>
      <c r="E129" s="63"/>
      <c r="F129" s="63"/>
    </row>
    <row r="130" spans="2:6" ht="12.75">
      <c r="B130" s="62"/>
      <c r="C130" s="63"/>
      <c r="D130" s="63"/>
      <c r="E130" s="63"/>
      <c r="F130" s="63"/>
    </row>
    <row r="131" spans="2:6" ht="12.75">
      <c r="B131" s="62"/>
      <c r="C131" s="63"/>
      <c r="D131" s="63"/>
      <c r="E131" s="63"/>
      <c r="F131" s="63"/>
    </row>
  </sheetData>
  <sheetProtection/>
  <mergeCells count="1">
    <mergeCell ref="B1:E1"/>
  </mergeCells>
  <printOptions horizontalCentered="1"/>
  <pageMargins left="0.5511811023622047" right="0.5511811023622047" top="1.1666666666666667" bottom="0.7874015748031497" header="0.5118110236220472" footer="0.5118110236220472"/>
  <pageSetup horizontalDpi="300" verticalDpi="300" orientation="portrait" paperSize="9" scale="80" r:id="rId1"/>
  <headerFooter alignWithMargins="0">
    <oddHeader>&amp;Czałącznik nr 2 do informacji z wykonania budżetu miasta i gminy za  I półrocze 2011 roku
</oddHeader>
  </headerFooter>
  <rowBreaks count="2" manualBreakCount="2">
    <brk id="40" max="5" man="1"/>
    <brk id="8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N303"/>
  <sheetViews>
    <sheetView showGridLines="0" view="pageLayout" zoomScaleSheetLayoutView="100" workbookViewId="0" topLeftCell="A1">
      <selection activeCell="D261" sqref="D261"/>
    </sheetView>
  </sheetViews>
  <sheetFormatPr defaultColWidth="9.00390625" defaultRowHeight="12.75"/>
  <cols>
    <col min="1" max="1" width="4.75390625" style="61" customWidth="1"/>
    <col min="2" max="2" width="6.75390625" style="61" customWidth="1"/>
    <col min="3" max="3" width="5.25390625" style="61" customWidth="1"/>
    <col min="4" max="4" width="55.25390625" style="0" customWidth="1"/>
    <col min="5" max="5" width="13.875" style="0" customWidth="1"/>
    <col min="6" max="6" width="14.375" style="0" customWidth="1"/>
    <col min="7" max="7" width="8.125" style="0" customWidth="1"/>
    <col min="8" max="8" width="13.00390625" style="0" customWidth="1"/>
  </cols>
  <sheetData>
    <row r="1" spans="1:8" ht="15">
      <c r="A1" s="345"/>
      <c r="B1" s="694" t="s">
        <v>244</v>
      </c>
      <c r="C1" s="694"/>
      <c r="D1" s="694"/>
      <c r="E1" s="694"/>
      <c r="F1" s="694"/>
      <c r="G1" s="346"/>
      <c r="H1" s="347"/>
    </row>
    <row r="2" spans="1:8" ht="19.5" thickBot="1">
      <c r="A2" s="348"/>
      <c r="B2" s="185"/>
      <c r="C2" s="185"/>
      <c r="D2" s="186"/>
      <c r="E2" s="186"/>
      <c r="F2" s="185"/>
      <c r="G2" s="185"/>
      <c r="H2" s="349"/>
    </row>
    <row r="3" spans="1:8" s="7" customFormat="1" ht="70.5" customHeight="1">
      <c r="A3" s="1" t="s">
        <v>1</v>
      </c>
      <c r="B3" s="2" t="s">
        <v>2</v>
      </c>
      <c r="C3" s="350" t="s">
        <v>3</v>
      </c>
      <c r="D3" s="3" t="s">
        <v>4</v>
      </c>
      <c r="E3" s="4" t="s">
        <v>140</v>
      </c>
      <c r="F3" s="5" t="s">
        <v>245</v>
      </c>
      <c r="G3" s="351" t="s">
        <v>141</v>
      </c>
      <c r="H3" s="352" t="s">
        <v>246</v>
      </c>
    </row>
    <row r="4" spans="1:8" s="8" customFormat="1" ht="11.25" customHeight="1">
      <c r="A4" s="291">
        <v>1</v>
      </c>
      <c r="B4" s="292">
        <v>2</v>
      </c>
      <c r="C4" s="292">
        <v>3</v>
      </c>
      <c r="D4" s="292">
        <v>4</v>
      </c>
      <c r="E4" s="292">
        <v>5</v>
      </c>
      <c r="F4" s="292">
        <v>6</v>
      </c>
      <c r="G4" s="51">
        <v>7</v>
      </c>
      <c r="H4" s="188">
        <v>5</v>
      </c>
    </row>
    <row r="5" spans="1:8" s="131" customFormat="1" ht="16.5" customHeight="1">
      <c r="A5" s="561" t="s">
        <v>5</v>
      </c>
      <c r="B5" s="220"/>
      <c r="C5" s="220"/>
      <c r="D5" s="221" t="s">
        <v>6</v>
      </c>
      <c r="E5" s="223">
        <f>SUM(E6+E9+E12)</f>
        <v>2459532.89</v>
      </c>
      <c r="F5" s="223">
        <f>SUM(F6+F9+F12)</f>
        <v>487687.12000000005</v>
      </c>
      <c r="G5" s="219">
        <f>F5/E5</f>
        <v>0.19828444741798107</v>
      </c>
      <c r="H5" s="562">
        <f>SUM(H6+H9+H12)</f>
        <v>0</v>
      </c>
    </row>
    <row r="6" spans="1:8" s="131" customFormat="1" ht="16.5" customHeight="1">
      <c r="A6" s="563"/>
      <c r="B6" s="536" t="s">
        <v>241</v>
      </c>
      <c r="C6" s="537"/>
      <c r="D6" s="541" t="s">
        <v>242</v>
      </c>
      <c r="E6" s="542">
        <v>15000</v>
      </c>
      <c r="F6" s="542">
        <v>15000</v>
      </c>
      <c r="G6" s="341">
        <f>F6/E6</f>
        <v>1</v>
      </c>
      <c r="H6" s="564">
        <f>SUM(H7+H10+H13)</f>
        <v>0</v>
      </c>
    </row>
    <row r="7" spans="1:8" s="131" customFormat="1" ht="16.5" customHeight="1">
      <c r="A7" s="373"/>
      <c r="B7" s="430"/>
      <c r="C7" s="458" t="s">
        <v>50</v>
      </c>
      <c r="D7" s="431" t="s">
        <v>51</v>
      </c>
      <c r="E7" s="360">
        <v>15000</v>
      </c>
      <c r="F7" s="360">
        <v>15000</v>
      </c>
      <c r="G7" s="534">
        <f>F7/E7</f>
        <v>1</v>
      </c>
      <c r="H7" s="565"/>
    </row>
    <row r="8" spans="1:8" s="131" customFormat="1" ht="16.5" customHeight="1">
      <c r="A8" s="566"/>
      <c r="B8" s="432"/>
      <c r="C8" s="259"/>
      <c r="D8" s="433"/>
      <c r="E8" s="434"/>
      <c r="F8" s="434"/>
      <c r="G8" s="435"/>
      <c r="H8" s="567"/>
    </row>
    <row r="9" spans="1:8" s="131" customFormat="1" ht="16.5" customHeight="1">
      <c r="A9" s="568"/>
      <c r="B9" s="536" t="s">
        <v>143</v>
      </c>
      <c r="C9" s="537"/>
      <c r="D9" s="538" t="s">
        <v>144</v>
      </c>
      <c r="E9" s="539">
        <f>SUM(E10:E11)</f>
        <v>313993</v>
      </c>
      <c r="F9" s="539">
        <f>SUM(F10)</f>
        <v>18.89</v>
      </c>
      <c r="G9" s="540"/>
      <c r="H9" s="564">
        <f>SUM(H10+H13+H16)</f>
        <v>0</v>
      </c>
    </row>
    <row r="10" spans="1:9" s="131" customFormat="1" ht="16.5" customHeight="1">
      <c r="A10" s="569"/>
      <c r="B10" s="535"/>
      <c r="C10" s="535" t="s">
        <v>11</v>
      </c>
      <c r="D10" s="337" t="s">
        <v>12</v>
      </c>
      <c r="E10" s="336"/>
      <c r="F10" s="336">
        <v>18.89</v>
      </c>
      <c r="G10" s="313"/>
      <c r="H10" s="565"/>
      <c r="I10" s="493"/>
    </row>
    <row r="11" spans="1:8" s="131" customFormat="1" ht="33" customHeight="1">
      <c r="A11" s="570"/>
      <c r="B11" s="489"/>
      <c r="C11" s="489">
        <v>6680</v>
      </c>
      <c r="D11" s="490" t="s">
        <v>247</v>
      </c>
      <c r="E11" s="491">
        <v>313993</v>
      </c>
      <c r="F11" s="491">
        <v>0</v>
      </c>
      <c r="G11" s="492"/>
      <c r="H11" s="571"/>
    </row>
    <row r="12" spans="1:8" ht="19.5" customHeight="1">
      <c r="A12" s="572"/>
      <c r="B12" s="533" t="s">
        <v>7</v>
      </c>
      <c r="C12" s="339"/>
      <c r="D12" s="340" t="s">
        <v>8</v>
      </c>
      <c r="E12" s="508">
        <f>SUM(E13:E18)</f>
        <v>2130539.89</v>
      </c>
      <c r="F12" s="508">
        <f>SUM(F13:F18)</f>
        <v>472668.23000000004</v>
      </c>
      <c r="G12" s="470">
        <f>F12/E12</f>
        <v>0.22185373398476946</v>
      </c>
      <c r="H12" s="306">
        <f>SUM(H13:H17)</f>
        <v>0</v>
      </c>
    </row>
    <row r="13" spans="1:14" s="181" customFormat="1" ht="19.5" customHeight="1">
      <c r="A13" s="359"/>
      <c r="B13" s="496"/>
      <c r="C13" s="496" t="s">
        <v>181</v>
      </c>
      <c r="D13" s="358" t="s">
        <v>182</v>
      </c>
      <c r="E13" s="109">
        <v>1693762</v>
      </c>
      <c r="F13" s="109">
        <v>35851.44</v>
      </c>
      <c r="G13" s="534">
        <f>F13/E13</f>
        <v>0.021166751881315084</v>
      </c>
      <c r="H13" s="573"/>
      <c r="I13" s="91"/>
      <c r="J13" s="91"/>
      <c r="K13" s="91"/>
      <c r="L13" s="91"/>
      <c r="M13" s="91"/>
      <c r="N13" s="91"/>
    </row>
    <row r="14" spans="1:14" s="181" customFormat="1" ht="19.5" customHeight="1">
      <c r="A14" s="92"/>
      <c r="B14" s="93"/>
      <c r="C14" s="93"/>
      <c r="D14" s="94" t="s">
        <v>183</v>
      </c>
      <c r="E14" s="95"/>
      <c r="F14" s="95"/>
      <c r="G14" s="218"/>
      <c r="H14" s="574"/>
      <c r="I14" s="91"/>
      <c r="J14" s="91"/>
      <c r="K14" s="91"/>
      <c r="L14" s="91"/>
      <c r="M14" s="91"/>
      <c r="N14" s="91"/>
    </row>
    <row r="15" spans="1:8" ht="19.5" customHeight="1">
      <c r="A15" s="575"/>
      <c r="B15" s="9"/>
      <c r="C15" s="9">
        <v>2010</v>
      </c>
      <c r="D15" s="11" t="s">
        <v>39</v>
      </c>
      <c r="E15" s="64">
        <v>436777.89</v>
      </c>
      <c r="F15" s="64">
        <v>436777.89</v>
      </c>
      <c r="G15" s="172">
        <f>F15/E15</f>
        <v>1</v>
      </c>
      <c r="H15" s="294"/>
    </row>
    <row r="16" spans="1:8" ht="19.5" customHeight="1">
      <c r="A16" s="575"/>
      <c r="B16" s="9"/>
      <c r="C16" s="9"/>
      <c r="D16" s="11" t="s">
        <v>9</v>
      </c>
      <c r="E16" s="64"/>
      <c r="F16" s="64"/>
      <c r="G16" s="172"/>
      <c r="H16" s="294"/>
    </row>
    <row r="17" spans="1:8" ht="19.5" customHeight="1">
      <c r="A17" s="575"/>
      <c r="B17" s="9"/>
      <c r="C17" s="9"/>
      <c r="D17" s="11" t="s">
        <v>10</v>
      </c>
      <c r="E17" s="64"/>
      <c r="F17" s="64"/>
      <c r="G17" s="241"/>
      <c r="H17" s="297"/>
    </row>
    <row r="18" spans="1:8" ht="19.5" customHeight="1">
      <c r="A18" s="12"/>
      <c r="B18" s="13"/>
      <c r="C18" s="13" t="s">
        <v>11</v>
      </c>
      <c r="D18" s="14" t="s">
        <v>12</v>
      </c>
      <c r="E18" s="67">
        <v>0</v>
      </c>
      <c r="F18" s="67">
        <v>38.9</v>
      </c>
      <c r="G18" s="178"/>
      <c r="H18" s="295"/>
    </row>
    <row r="19" spans="1:8" s="131" customFormat="1" ht="17.25" customHeight="1">
      <c r="A19" s="561" t="s">
        <v>13</v>
      </c>
      <c r="B19" s="220"/>
      <c r="C19" s="220"/>
      <c r="D19" s="221" t="s">
        <v>14</v>
      </c>
      <c r="E19" s="222">
        <f>SUM(E20)</f>
        <v>2600</v>
      </c>
      <c r="F19" s="222">
        <f>SUM(F20)</f>
        <v>0</v>
      </c>
      <c r="G19" s="219">
        <f>F19/E19</f>
        <v>0</v>
      </c>
      <c r="H19" s="562">
        <f>SUM(H20)</f>
        <v>0</v>
      </c>
    </row>
    <row r="20" spans="1:8" ht="19.5" customHeight="1">
      <c r="A20" s="338"/>
      <c r="B20" s="487" t="s">
        <v>15</v>
      </c>
      <c r="C20" s="339"/>
      <c r="D20" s="340" t="s">
        <v>16</v>
      </c>
      <c r="E20" s="508">
        <f>SUM(E21:E24)</f>
        <v>2600</v>
      </c>
      <c r="F20" s="508">
        <f>SUM(F21:F24)</f>
        <v>0</v>
      </c>
      <c r="G20" s="341">
        <f>F20/E20</f>
        <v>0</v>
      </c>
      <c r="H20" s="306">
        <f>SUM(H21:H24)</f>
        <v>0</v>
      </c>
    </row>
    <row r="21" spans="1:8" ht="19.5" customHeight="1">
      <c r="A21" s="17"/>
      <c r="B21" s="19"/>
      <c r="C21" s="18" t="s">
        <v>17</v>
      </c>
      <c r="D21" s="20" t="s">
        <v>18</v>
      </c>
      <c r="E21" s="66">
        <v>2600</v>
      </c>
      <c r="F21" s="67">
        <v>0</v>
      </c>
      <c r="G21" s="247">
        <f>F21/E21</f>
        <v>0</v>
      </c>
      <c r="H21" s="298"/>
    </row>
    <row r="22" spans="1:8" ht="19.5" customHeight="1">
      <c r="A22" s="21"/>
      <c r="B22" s="22"/>
      <c r="C22" s="22"/>
      <c r="D22" s="24" t="s">
        <v>19</v>
      </c>
      <c r="E22" s="68"/>
      <c r="F22" s="69"/>
      <c r="G22" s="172"/>
      <c r="H22" s="297"/>
    </row>
    <row r="23" spans="1:8" ht="19.5" customHeight="1">
      <c r="A23" s="21"/>
      <c r="B23" s="22"/>
      <c r="C23" s="22"/>
      <c r="D23" s="24" t="s">
        <v>20</v>
      </c>
      <c r="E23" s="68"/>
      <c r="F23" s="69"/>
      <c r="G23" s="172"/>
      <c r="H23" s="297"/>
    </row>
    <row r="24" spans="1:8" ht="19.5" customHeight="1">
      <c r="A24" s="21"/>
      <c r="B24" s="22"/>
      <c r="C24" s="22"/>
      <c r="D24" s="24" t="s">
        <v>21</v>
      </c>
      <c r="E24" s="68"/>
      <c r="F24" s="69"/>
      <c r="G24" s="178"/>
      <c r="H24" s="295"/>
    </row>
    <row r="25" spans="1:8" s="131" customFormat="1" ht="16.5" customHeight="1">
      <c r="A25" s="576">
        <v>600</v>
      </c>
      <c r="B25" s="220"/>
      <c r="C25" s="220"/>
      <c r="D25" s="221" t="s">
        <v>22</v>
      </c>
      <c r="E25" s="223">
        <f>SUM(E26+E28)</f>
        <v>2864986</v>
      </c>
      <c r="F25" s="223">
        <f>SUM(F26+F28)</f>
        <v>164022.64</v>
      </c>
      <c r="G25" s="209">
        <f>F28/E28</f>
        <v>0.06935459237390836</v>
      </c>
      <c r="H25" s="562">
        <f>SUM(H28)</f>
        <v>0</v>
      </c>
    </row>
    <row r="26" spans="1:8" s="131" customFormat="1" ht="16.5" customHeight="1">
      <c r="A26" s="577"/>
      <c r="B26" s="43">
        <v>60013</v>
      </c>
      <c r="C26" s="224"/>
      <c r="D26" s="230" t="s">
        <v>175</v>
      </c>
      <c r="E26" s="80">
        <f>E27</f>
        <v>500000</v>
      </c>
      <c r="F26" s="80">
        <f>F27</f>
        <v>0</v>
      </c>
      <c r="G26" s="341">
        <f>F26/E26</f>
        <v>0</v>
      </c>
      <c r="H26" s="296">
        <f>H27</f>
        <v>0</v>
      </c>
    </row>
    <row r="27" spans="1:8" s="131" customFormat="1" ht="33.75" customHeight="1">
      <c r="A27" s="577"/>
      <c r="B27" s="224"/>
      <c r="C27" s="292">
        <v>6680</v>
      </c>
      <c r="D27" s="459" t="s">
        <v>247</v>
      </c>
      <c r="E27" s="460">
        <v>500000</v>
      </c>
      <c r="F27" s="543">
        <v>0</v>
      </c>
      <c r="G27" s="247">
        <f>F27/E27</f>
        <v>0</v>
      </c>
      <c r="H27" s="578"/>
    </row>
    <row r="28" spans="1:8" s="36" customFormat="1" ht="22.5" customHeight="1">
      <c r="A28" s="338"/>
      <c r="B28" s="339">
        <v>60016</v>
      </c>
      <c r="C28" s="339"/>
      <c r="D28" s="340" t="s">
        <v>23</v>
      </c>
      <c r="E28" s="70">
        <f>SUM(E29:E30)</f>
        <v>2364986</v>
      </c>
      <c r="F28" s="70">
        <f>SUM(F29:F30)</f>
        <v>164022.64</v>
      </c>
      <c r="G28" s="341">
        <f aca="true" t="shared" si="0" ref="G28:G33">F28/E28</f>
        <v>0.06935459237390836</v>
      </c>
      <c r="H28" s="306">
        <f>SUM(H29:H30)</f>
        <v>0</v>
      </c>
    </row>
    <row r="29" spans="1:8" s="36" customFormat="1" ht="22.5" customHeight="1">
      <c r="A29" s="41"/>
      <c r="B29" s="242"/>
      <c r="C29" s="26" t="s">
        <v>198</v>
      </c>
      <c r="D29" s="27" t="s">
        <v>25</v>
      </c>
      <c r="E29" s="71">
        <v>330000</v>
      </c>
      <c r="F29" s="72">
        <v>164022.64</v>
      </c>
      <c r="G29" s="447">
        <f t="shared" si="0"/>
        <v>0.49703830303030305</v>
      </c>
      <c r="H29" s="298"/>
    </row>
    <row r="30" spans="1:8" ht="60" customHeight="1">
      <c r="A30" s="17"/>
      <c r="B30" s="19"/>
      <c r="C30" s="18">
        <v>6207</v>
      </c>
      <c r="D30" s="461" t="s">
        <v>248</v>
      </c>
      <c r="E30" s="73">
        <v>2034986</v>
      </c>
      <c r="F30" s="73">
        <v>0</v>
      </c>
      <c r="G30" s="179">
        <f t="shared" si="0"/>
        <v>0</v>
      </c>
      <c r="H30" s="295"/>
    </row>
    <row r="31" spans="1:8" s="131" customFormat="1" ht="18" customHeight="1">
      <c r="A31" s="577">
        <v>700</v>
      </c>
      <c r="B31" s="224"/>
      <c r="C31" s="224"/>
      <c r="D31" s="225" t="s">
        <v>26</v>
      </c>
      <c r="E31" s="226">
        <f>SUM(E32)</f>
        <v>4056020</v>
      </c>
      <c r="F31" s="226">
        <f>SUM(+F32)</f>
        <v>1383813.8499999999</v>
      </c>
      <c r="G31" s="209">
        <f t="shared" si="0"/>
        <v>0.34117530239002763</v>
      </c>
      <c r="H31" s="578">
        <f>SUM(+H32)</f>
        <v>1225664.8499999999</v>
      </c>
    </row>
    <row r="32" spans="1:8" s="36" customFormat="1" ht="22.5" customHeight="1">
      <c r="A32" s="579"/>
      <c r="B32" s="43">
        <v>70005</v>
      </c>
      <c r="C32" s="232"/>
      <c r="D32" s="340" t="s">
        <v>27</v>
      </c>
      <c r="E32" s="508">
        <f>SUM(E33+E35+E36+E40+E42+E44+E45+E46+E47+E48)</f>
        <v>4056020</v>
      </c>
      <c r="F32" s="508">
        <f>SUM(F33+F35+F36+F40+F42+F44+F45+F46+F47+F48)</f>
        <v>1383813.8499999999</v>
      </c>
      <c r="G32" s="341">
        <f t="shared" si="0"/>
        <v>0.34117530239002763</v>
      </c>
      <c r="H32" s="306">
        <f>SUM(H33:H50)</f>
        <v>1225664.8499999999</v>
      </c>
    </row>
    <row r="33" spans="1:8" ht="21.75" customHeight="1">
      <c r="A33" s="580"/>
      <c r="B33" s="444"/>
      <c r="C33" s="456" t="s">
        <v>28</v>
      </c>
      <c r="D33" s="27" t="s">
        <v>29</v>
      </c>
      <c r="E33" s="66">
        <v>120000</v>
      </c>
      <c r="F33" s="71">
        <v>91572.03</v>
      </c>
      <c r="G33" s="178">
        <f t="shared" si="0"/>
        <v>0.76310025</v>
      </c>
      <c r="H33" s="298">
        <v>31172.52</v>
      </c>
    </row>
    <row r="34" spans="1:8" ht="19.5" customHeight="1">
      <c r="A34" s="21"/>
      <c r="B34" s="29"/>
      <c r="C34" s="22"/>
      <c r="D34" s="31" t="s">
        <v>30</v>
      </c>
      <c r="E34" s="68"/>
      <c r="F34" s="68"/>
      <c r="G34" s="175"/>
      <c r="H34" s="297"/>
    </row>
    <row r="35" spans="1:8" ht="31.5" customHeight="1">
      <c r="A35" s="21"/>
      <c r="B35" s="29"/>
      <c r="C35" s="464" t="s">
        <v>249</v>
      </c>
      <c r="D35" s="465" t="s">
        <v>250</v>
      </c>
      <c r="E35" s="73">
        <v>0</v>
      </c>
      <c r="F35" s="68">
        <v>63.47</v>
      </c>
      <c r="G35" s="494"/>
      <c r="H35" s="297"/>
    </row>
    <row r="36" spans="1:8" ht="20.25" customHeight="1">
      <c r="A36" s="21"/>
      <c r="B36" s="29"/>
      <c r="C36" s="30" t="s">
        <v>17</v>
      </c>
      <c r="D36" s="164" t="s">
        <v>31</v>
      </c>
      <c r="E36" s="68">
        <v>1650000</v>
      </c>
      <c r="F36" s="73">
        <v>814914.1</v>
      </c>
      <c r="G36" s="172">
        <f>F36/E36</f>
        <v>0.49388733333333334</v>
      </c>
      <c r="H36" s="297">
        <v>855973.33</v>
      </c>
    </row>
    <row r="37" spans="1:8" ht="21" customHeight="1">
      <c r="A37" s="21"/>
      <c r="B37" s="163"/>
      <c r="C37" s="29"/>
      <c r="D37" s="31" t="s">
        <v>32</v>
      </c>
      <c r="E37" s="73"/>
      <c r="F37" s="67"/>
      <c r="G37" s="178"/>
      <c r="H37" s="294"/>
    </row>
    <row r="38" spans="1:8" ht="20.25" customHeight="1">
      <c r="A38" s="21"/>
      <c r="B38" s="29"/>
      <c r="C38" s="29"/>
      <c r="D38" s="31" t="s">
        <v>33</v>
      </c>
      <c r="E38" s="73"/>
      <c r="F38" s="68"/>
      <c r="G38" s="175"/>
      <c r="H38" s="294"/>
    </row>
    <row r="39" spans="1:8" ht="18.75" customHeight="1">
      <c r="A39" s="21"/>
      <c r="B39" s="29"/>
      <c r="C39" s="29"/>
      <c r="D39" s="14" t="s">
        <v>34</v>
      </c>
      <c r="E39" s="73"/>
      <c r="F39" s="73"/>
      <c r="G39" s="175"/>
      <c r="H39" s="294"/>
    </row>
    <row r="40" spans="1:14" s="181" customFormat="1" ht="19.5" customHeight="1">
      <c r="A40" s="581"/>
      <c r="B40" s="111"/>
      <c r="C40" s="289" t="s">
        <v>35</v>
      </c>
      <c r="D40" s="112" t="s">
        <v>36</v>
      </c>
      <c r="E40" s="113">
        <v>9500</v>
      </c>
      <c r="F40" s="121">
        <v>14901.34</v>
      </c>
      <c r="G40" s="290">
        <f>F40/E40</f>
        <v>1.568562105263158</v>
      </c>
      <c r="H40" s="574"/>
      <c r="I40" s="91"/>
      <c r="J40" s="91"/>
      <c r="K40" s="91"/>
      <c r="L40" s="91"/>
      <c r="M40" s="91"/>
      <c r="N40" s="91"/>
    </row>
    <row r="41" spans="1:14" ht="20.25" customHeight="1">
      <c r="A41" s="28"/>
      <c r="B41" s="29"/>
      <c r="C41" s="29"/>
      <c r="D41" s="31" t="s">
        <v>37</v>
      </c>
      <c r="E41" s="73"/>
      <c r="F41" s="73"/>
      <c r="G41" s="175"/>
      <c r="H41" s="294"/>
      <c r="I41" s="91"/>
      <c r="J41" s="91"/>
      <c r="K41" s="91"/>
      <c r="L41" s="91"/>
      <c r="M41" s="91"/>
      <c r="N41" s="91"/>
    </row>
    <row r="42" spans="1:14" s="181" customFormat="1" ht="20.25" customHeight="1">
      <c r="A42" s="581"/>
      <c r="B42" s="111"/>
      <c r="C42" s="111" t="s">
        <v>181</v>
      </c>
      <c r="D42" s="94" t="s">
        <v>182</v>
      </c>
      <c r="E42" s="108">
        <v>2183658</v>
      </c>
      <c r="F42" s="100">
        <v>435456.44</v>
      </c>
      <c r="G42" s="290">
        <f>F42/E42</f>
        <v>0.1994160440874899</v>
      </c>
      <c r="H42" s="573">
        <v>120979.08</v>
      </c>
      <c r="I42" s="91"/>
      <c r="J42" s="91"/>
      <c r="K42" s="91"/>
      <c r="L42" s="91"/>
      <c r="M42" s="91"/>
      <c r="N42" s="91"/>
    </row>
    <row r="43" spans="1:14" s="181" customFormat="1" ht="20.25" customHeight="1" thickBot="1">
      <c r="A43" s="582"/>
      <c r="B43" s="583"/>
      <c r="C43" s="583"/>
      <c r="D43" s="584" t="s">
        <v>183</v>
      </c>
      <c r="E43" s="308"/>
      <c r="F43" s="308"/>
      <c r="G43" s="585"/>
      <c r="H43" s="586"/>
      <c r="I43" s="91"/>
      <c r="J43" s="91"/>
      <c r="K43" s="91"/>
      <c r="L43" s="91"/>
      <c r="M43" s="91"/>
      <c r="N43" s="91"/>
    </row>
    <row r="44" spans="1:14" s="181" customFormat="1" ht="20.25" customHeight="1">
      <c r="A44" s="587"/>
      <c r="B44" s="588"/>
      <c r="C44" s="588" t="s">
        <v>53</v>
      </c>
      <c r="D44" s="589" t="s">
        <v>54</v>
      </c>
      <c r="E44" s="590">
        <v>10000</v>
      </c>
      <c r="F44" s="590"/>
      <c r="G44" s="591">
        <f>F44/E44</f>
        <v>0</v>
      </c>
      <c r="H44" s="592"/>
      <c r="I44" s="91"/>
      <c r="J44" s="91"/>
      <c r="K44" s="91"/>
      <c r="L44" s="91"/>
      <c r="M44" s="91"/>
      <c r="N44" s="91"/>
    </row>
    <row r="45" spans="1:14" s="181" customFormat="1" ht="20.25" customHeight="1">
      <c r="A45" s="593"/>
      <c r="B45" s="495"/>
      <c r="C45" s="496" t="s">
        <v>11</v>
      </c>
      <c r="D45" s="107" t="s">
        <v>12</v>
      </c>
      <c r="E45" s="100">
        <v>20000</v>
      </c>
      <c r="F45" s="114">
        <v>26628.74</v>
      </c>
      <c r="G45" s="497">
        <f>F45/E45</f>
        <v>1.331437</v>
      </c>
      <c r="H45" s="573">
        <v>217539.92</v>
      </c>
      <c r="I45" s="91"/>
      <c r="J45" s="91"/>
      <c r="K45" s="91"/>
      <c r="L45" s="91"/>
      <c r="M45" s="91"/>
      <c r="N45" s="91"/>
    </row>
    <row r="46" spans="1:14" s="181" customFormat="1" ht="20.25" customHeight="1">
      <c r="A46" s="594"/>
      <c r="B46" s="101"/>
      <c r="C46" s="93" t="s">
        <v>115</v>
      </c>
      <c r="D46" s="112" t="s">
        <v>51</v>
      </c>
      <c r="E46" s="104">
        <v>10000</v>
      </c>
      <c r="F46" s="103">
        <v>277.73</v>
      </c>
      <c r="G46" s="290">
        <f>F46/E46</f>
        <v>0.027773000000000003</v>
      </c>
      <c r="H46" s="574"/>
      <c r="I46" s="91"/>
      <c r="J46" s="91"/>
      <c r="K46" s="91"/>
      <c r="L46" s="91"/>
      <c r="M46" s="91"/>
      <c r="N46" s="91"/>
    </row>
    <row r="47" spans="1:14" s="181" customFormat="1" ht="63" customHeight="1">
      <c r="A47" s="594"/>
      <c r="B47" s="101"/>
      <c r="C47" s="10">
        <v>2007</v>
      </c>
      <c r="D47" s="461" t="s">
        <v>248</v>
      </c>
      <c r="E47" s="104">
        <v>44862</v>
      </c>
      <c r="F47" s="103">
        <v>0</v>
      </c>
      <c r="G47" s="290">
        <f>F47/E47</f>
        <v>0</v>
      </c>
      <c r="H47" s="574"/>
      <c r="I47" s="91"/>
      <c r="J47" s="91"/>
      <c r="K47" s="91"/>
      <c r="L47" s="91"/>
      <c r="M47" s="91"/>
      <c r="N47" s="91"/>
    </row>
    <row r="48" spans="1:14" s="181" customFormat="1" ht="20.25" customHeight="1">
      <c r="A48" s="594"/>
      <c r="B48" s="101"/>
      <c r="C48" s="128">
        <v>2010</v>
      </c>
      <c r="D48" s="118" t="s">
        <v>44</v>
      </c>
      <c r="E48" s="104">
        <v>8000</v>
      </c>
      <c r="F48" s="103">
        <v>0</v>
      </c>
      <c r="G48" s="290">
        <f>F48/E48</f>
        <v>0</v>
      </c>
      <c r="H48" s="574"/>
      <c r="I48" s="91"/>
      <c r="J48" s="91"/>
      <c r="K48" s="91"/>
      <c r="L48" s="91"/>
      <c r="M48" s="91"/>
      <c r="N48" s="91"/>
    </row>
    <row r="49" spans="1:14" s="181" customFormat="1" ht="20.25" customHeight="1">
      <c r="A49" s="594"/>
      <c r="B49" s="101"/>
      <c r="C49" s="148"/>
      <c r="D49" s="102" t="s">
        <v>229</v>
      </c>
      <c r="E49" s="104"/>
      <c r="F49" s="103"/>
      <c r="G49" s="290"/>
      <c r="H49" s="574"/>
      <c r="I49" s="91"/>
      <c r="J49" s="91"/>
      <c r="K49" s="91"/>
      <c r="L49" s="91"/>
      <c r="M49" s="91"/>
      <c r="N49" s="91"/>
    </row>
    <row r="50" spans="1:14" s="181" customFormat="1" ht="20.25" customHeight="1">
      <c r="A50" s="595"/>
      <c r="B50" s="436"/>
      <c r="C50" s="148"/>
      <c r="D50" s="102" t="s">
        <v>228</v>
      </c>
      <c r="E50" s="104"/>
      <c r="F50" s="103"/>
      <c r="G50" s="440"/>
      <c r="H50" s="596"/>
      <c r="I50" s="91"/>
      <c r="J50" s="91"/>
      <c r="K50" s="91"/>
      <c r="L50" s="91"/>
      <c r="M50" s="91"/>
      <c r="N50" s="91"/>
    </row>
    <row r="51" spans="1:8" s="234" customFormat="1" ht="19.5" customHeight="1">
      <c r="A51" s="597">
        <v>710</v>
      </c>
      <c r="B51" s="252"/>
      <c r="C51" s="437"/>
      <c r="D51" s="438" t="s">
        <v>40</v>
      </c>
      <c r="E51" s="222">
        <f>SUM(E52)</f>
        <v>86000</v>
      </c>
      <c r="F51" s="223">
        <f>SUM(F52)</f>
        <v>5166.5</v>
      </c>
      <c r="G51" s="439">
        <f aca="true" t="shared" si="1" ref="G51:G57">F51/E51</f>
        <v>0.06007558139534884</v>
      </c>
      <c r="H51" s="598">
        <f>SUM(H52)</f>
        <v>0</v>
      </c>
    </row>
    <row r="52" spans="1:8" s="36" customFormat="1" ht="19.5" customHeight="1">
      <c r="A52" s="599"/>
      <c r="B52" s="507">
        <v>71035</v>
      </c>
      <c r="C52" s="339"/>
      <c r="D52" s="286" t="s">
        <v>41</v>
      </c>
      <c r="E52" s="233">
        <f>SUM(E53:E54)</f>
        <v>86000</v>
      </c>
      <c r="F52" s="233">
        <f>SUM(F53:F54)</f>
        <v>5166.5</v>
      </c>
      <c r="G52" s="532">
        <f t="shared" si="1"/>
        <v>0.06007558139534884</v>
      </c>
      <c r="H52" s="296">
        <f>SUM(H53:H54)</f>
        <v>0</v>
      </c>
    </row>
    <row r="53" spans="1:8" ht="21.75" customHeight="1">
      <c r="A53" s="600"/>
      <c r="B53" s="516"/>
      <c r="C53" s="517" t="s">
        <v>24</v>
      </c>
      <c r="D53" s="445" t="s">
        <v>25</v>
      </c>
      <c r="E53" s="531">
        <v>80000</v>
      </c>
      <c r="F53" s="446">
        <v>2166.5</v>
      </c>
      <c r="G53" s="335">
        <f t="shared" si="1"/>
        <v>0.02708125</v>
      </c>
      <c r="H53" s="601"/>
    </row>
    <row r="54" spans="1:8" ht="51.75" customHeight="1">
      <c r="A54" s="28"/>
      <c r="B54" s="9"/>
      <c r="C54" s="9">
        <v>2020</v>
      </c>
      <c r="D54" s="466" t="s">
        <v>251</v>
      </c>
      <c r="E54" s="64">
        <v>6000</v>
      </c>
      <c r="F54" s="64">
        <v>3000</v>
      </c>
      <c r="G54" s="172">
        <f t="shared" si="1"/>
        <v>0.5</v>
      </c>
      <c r="H54" s="294"/>
    </row>
    <row r="55" spans="1:9" s="131" customFormat="1" ht="19.5" customHeight="1">
      <c r="A55" s="237">
        <v>750</v>
      </c>
      <c r="B55" s="238"/>
      <c r="C55" s="238"/>
      <c r="D55" s="441" t="s">
        <v>42</v>
      </c>
      <c r="E55" s="442">
        <f>SUM(E56+E62+E71)</f>
        <v>228222</v>
      </c>
      <c r="F55" s="442">
        <f>SUM(F56+F62+F71)</f>
        <v>146602.72</v>
      </c>
      <c r="G55" s="227">
        <f t="shared" si="1"/>
        <v>0.6423689214887259</v>
      </c>
      <c r="H55" s="300">
        <f>SUM(H56+H62)</f>
        <v>3141.36</v>
      </c>
      <c r="I55" s="239"/>
    </row>
    <row r="56" spans="1:8" s="36" customFormat="1" ht="19.5" customHeight="1">
      <c r="A56" s="599"/>
      <c r="B56" s="339">
        <v>75011</v>
      </c>
      <c r="C56" s="339"/>
      <c r="D56" s="44" t="s">
        <v>43</v>
      </c>
      <c r="E56" s="80">
        <f>SUM(E57:E61)</f>
        <v>168123</v>
      </c>
      <c r="F56" s="80">
        <f>SUM(F57:F61)</f>
        <v>90438.75</v>
      </c>
      <c r="G56" s="341">
        <f t="shared" si="1"/>
        <v>0.5379320497492907</v>
      </c>
      <c r="H56" s="306">
        <f>SUM(H57:H61)</f>
        <v>0</v>
      </c>
    </row>
    <row r="57" spans="1:8" ht="19.5" customHeight="1">
      <c r="A57" s="17"/>
      <c r="B57" s="26"/>
      <c r="C57" s="26">
        <v>2010</v>
      </c>
      <c r="D57" s="445" t="s">
        <v>44</v>
      </c>
      <c r="E57" s="531">
        <v>168023</v>
      </c>
      <c r="F57" s="446">
        <v>90400</v>
      </c>
      <c r="G57" s="247">
        <f t="shared" si="1"/>
        <v>0.5380215803788767</v>
      </c>
      <c r="H57" s="298"/>
    </row>
    <row r="58" spans="1:11" ht="19.5" customHeight="1">
      <c r="A58" s="28"/>
      <c r="B58" s="13"/>
      <c r="C58" s="13"/>
      <c r="D58" s="31" t="s">
        <v>45</v>
      </c>
      <c r="E58" s="68"/>
      <c r="F58" s="68"/>
      <c r="G58" s="178"/>
      <c r="H58" s="297"/>
      <c r="K58" s="240"/>
    </row>
    <row r="59" spans="1:8" ht="19.5" customHeight="1">
      <c r="A59" s="28"/>
      <c r="B59" s="22"/>
      <c r="C59" s="29"/>
      <c r="D59" s="31" t="s">
        <v>46</v>
      </c>
      <c r="E59" s="73"/>
      <c r="F59" s="73"/>
      <c r="G59" s="241"/>
      <c r="H59" s="294"/>
    </row>
    <row r="60" spans="1:8" ht="19.5" customHeight="1">
      <c r="A60" s="25"/>
      <c r="B60" s="29"/>
      <c r="C60" s="26">
        <v>2360</v>
      </c>
      <c r="D60" s="14" t="s">
        <v>47</v>
      </c>
      <c r="E60" s="67">
        <v>100</v>
      </c>
      <c r="F60" s="71">
        <v>38.75</v>
      </c>
      <c r="G60" s="247">
        <f>F60/E60</f>
        <v>0.3875</v>
      </c>
      <c r="H60" s="298"/>
    </row>
    <row r="61" spans="1:11" ht="19.5" customHeight="1">
      <c r="A61" s="32"/>
      <c r="B61" s="33"/>
      <c r="C61" s="33"/>
      <c r="D61" s="35" t="s">
        <v>48</v>
      </c>
      <c r="E61" s="74"/>
      <c r="F61" s="74"/>
      <c r="G61" s="282"/>
      <c r="H61" s="295"/>
      <c r="K61" s="246"/>
    </row>
    <row r="62" spans="1:8" s="36" customFormat="1" ht="19.5" customHeight="1">
      <c r="A62" s="338"/>
      <c r="B62" s="339">
        <v>75023</v>
      </c>
      <c r="C62" s="507"/>
      <c r="D62" s="340" t="s">
        <v>49</v>
      </c>
      <c r="E62" s="529">
        <f>SUM(E63:E70)</f>
        <v>30502</v>
      </c>
      <c r="F62" s="530">
        <f>SUM(F63:F70)</f>
        <v>26566.97</v>
      </c>
      <c r="G62" s="470">
        <f>F62/E62</f>
        <v>0.8709910825519639</v>
      </c>
      <c r="H62" s="602">
        <f>SUM(H63:H70)</f>
        <v>3141.36</v>
      </c>
    </row>
    <row r="63" spans="1:8" ht="19.5" customHeight="1">
      <c r="A63" s="25"/>
      <c r="B63" s="19"/>
      <c r="C63" s="47" t="s">
        <v>24</v>
      </c>
      <c r="D63" s="27" t="s">
        <v>25</v>
      </c>
      <c r="E63" s="66">
        <v>7400</v>
      </c>
      <c r="F63" s="71">
        <v>7883.26</v>
      </c>
      <c r="G63" s="247">
        <f>F63/E63</f>
        <v>1.0653054054054054</v>
      </c>
      <c r="H63" s="601"/>
    </row>
    <row r="64" spans="1:8" ht="19.5" customHeight="1">
      <c r="A64" s="28"/>
      <c r="B64" s="22"/>
      <c r="C64" s="29" t="s">
        <v>184</v>
      </c>
      <c r="D64" s="164" t="s">
        <v>31</v>
      </c>
      <c r="E64" s="68">
        <v>10685</v>
      </c>
      <c r="F64" s="73">
        <v>5127.04</v>
      </c>
      <c r="G64" s="172">
        <f>F64/E64</f>
        <v>0.47983528310715956</v>
      </c>
      <c r="H64" s="297">
        <v>3141.36</v>
      </c>
    </row>
    <row r="65" spans="1:8" ht="19.5" customHeight="1">
      <c r="A65" s="28"/>
      <c r="B65" s="29"/>
      <c r="C65" s="30"/>
      <c r="D65" s="31" t="s">
        <v>32</v>
      </c>
      <c r="E65" s="68"/>
      <c r="F65" s="67"/>
      <c r="G65" s="171"/>
      <c r="H65" s="297"/>
    </row>
    <row r="66" spans="1:8" ht="19.5" customHeight="1">
      <c r="A66" s="28"/>
      <c r="B66" s="13"/>
      <c r="C66" s="30"/>
      <c r="D66" s="31" t="s">
        <v>33</v>
      </c>
      <c r="E66" s="68"/>
      <c r="F66" s="68"/>
      <c r="G66" s="171"/>
      <c r="H66" s="297"/>
    </row>
    <row r="67" spans="1:8" ht="19.5" customHeight="1">
      <c r="A67" s="28"/>
      <c r="B67" s="29"/>
      <c r="C67" s="30"/>
      <c r="D67" s="31" t="s">
        <v>34</v>
      </c>
      <c r="E67" s="68"/>
      <c r="F67" s="73"/>
      <c r="G67" s="171"/>
      <c r="H67" s="297"/>
    </row>
    <row r="68" spans="1:8" s="91" customFormat="1" ht="19.5" customHeight="1">
      <c r="A68" s="581"/>
      <c r="B68" s="111"/>
      <c r="C68" s="111" t="s">
        <v>53</v>
      </c>
      <c r="D68" s="112" t="s">
        <v>54</v>
      </c>
      <c r="E68" s="103">
        <v>9917</v>
      </c>
      <c r="F68" s="100">
        <v>11192.18</v>
      </c>
      <c r="G68" s="172">
        <f>F68/E68</f>
        <v>1.1285852576383988</v>
      </c>
      <c r="H68" s="603"/>
    </row>
    <row r="69" spans="1:8" ht="19.5" customHeight="1">
      <c r="A69" s="28"/>
      <c r="B69" s="29"/>
      <c r="C69" s="30" t="s">
        <v>38</v>
      </c>
      <c r="D69" s="31" t="s">
        <v>12</v>
      </c>
      <c r="E69" s="73"/>
      <c r="F69" s="73">
        <v>23.24</v>
      </c>
      <c r="G69" s="172"/>
      <c r="H69" s="294"/>
    </row>
    <row r="70" spans="1:8" ht="19.5" customHeight="1">
      <c r="A70" s="32"/>
      <c r="B70" s="33"/>
      <c r="C70" s="320" t="s">
        <v>50</v>
      </c>
      <c r="D70" s="35" t="s">
        <v>51</v>
      </c>
      <c r="E70" s="68">
        <v>2500</v>
      </c>
      <c r="F70" s="77">
        <v>2341.25</v>
      </c>
      <c r="G70" s="315">
        <f>F70/E70</f>
        <v>0.9365</v>
      </c>
      <c r="H70" s="604"/>
    </row>
    <row r="71" spans="1:8" ht="19.5" customHeight="1">
      <c r="A71" s="12"/>
      <c r="B71" s="54">
        <v>75056</v>
      </c>
      <c r="C71" s="525"/>
      <c r="D71" s="526" t="s">
        <v>224</v>
      </c>
      <c r="E71" s="508">
        <f>SUM(E72:E74)</f>
        <v>29597</v>
      </c>
      <c r="F71" s="70">
        <f>SUM(F72:F74)</f>
        <v>29597</v>
      </c>
      <c r="G71" s="528">
        <f>F71/E71</f>
        <v>1</v>
      </c>
      <c r="H71" s="306">
        <f>SUM(H72:H74)</f>
        <v>0</v>
      </c>
    </row>
    <row r="72" spans="1:8" ht="19.5" customHeight="1">
      <c r="A72" s="605"/>
      <c r="B72" s="444"/>
      <c r="C72" s="527">
        <v>2010</v>
      </c>
      <c r="D72" s="445" t="s">
        <v>44</v>
      </c>
      <c r="E72" s="72">
        <v>29597</v>
      </c>
      <c r="F72" s="518">
        <v>29597</v>
      </c>
      <c r="G72" s="288">
        <f>F72/E72</f>
        <v>1</v>
      </c>
      <c r="H72" s="299"/>
    </row>
    <row r="73" spans="1:8" ht="19.5" customHeight="1">
      <c r="A73" s="575"/>
      <c r="B73" s="9"/>
      <c r="C73" s="10"/>
      <c r="D73" s="31" t="s">
        <v>45</v>
      </c>
      <c r="E73" s="64"/>
      <c r="F73" s="76"/>
      <c r="G73" s="172"/>
      <c r="H73" s="294"/>
    </row>
    <row r="74" spans="1:8" ht="19.5" customHeight="1">
      <c r="A74" s="12"/>
      <c r="B74" s="13"/>
      <c r="C74" s="52"/>
      <c r="D74" s="31" t="s">
        <v>46</v>
      </c>
      <c r="E74" s="67"/>
      <c r="F74" s="443"/>
      <c r="G74" s="178"/>
      <c r="H74" s="298"/>
    </row>
    <row r="75" spans="1:8" s="131" customFormat="1" ht="19.5" customHeight="1">
      <c r="A75" s="606">
        <v>751</v>
      </c>
      <c r="B75" s="250"/>
      <c r="C75" s="250"/>
      <c r="D75" s="253" t="s">
        <v>55</v>
      </c>
      <c r="E75" s="248">
        <f>SUM(E78:E79)</f>
        <v>3924</v>
      </c>
      <c r="F75" s="248">
        <f>SUM(F78:F79)</f>
        <v>1962</v>
      </c>
      <c r="G75" s="249">
        <f>F75/E75</f>
        <v>0.5</v>
      </c>
      <c r="H75" s="578">
        <f>SUM(H78)</f>
        <v>0</v>
      </c>
    </row>
    <row r="76" spans="1:8" s="131" customFormat="1" ht="19.5" customHeight="1">
      <c r="A76" s="607"/>
      <c r="B76" s="258"/>
      <c r="C76" s="260"/>
      <c r="D76" s="261" t="s">
        <v>152</v>
      </c>
      <c r="E76" s="262"/>
      <c r="F76" s="265"/>
      <c r="G76" s="266"/>
      <c r="H76" s="608"/>
    </row>
    <row r="77" spans="1:8" s="131" customFormat="1" ht="19.5" customHeight="1">
      <c r="A77" s="609"/>
      <c r="B77" s="259"/>
      <c r="C77" s="252"/>
      <c r="D77" s="254" t="s">
        <v>153</v>
      </c>
      <c r="E77" s="263"/>
      <c r="F77" s="256"/>
      <c r="G77" s="267"/>
      <c r="H77" s="567"/>
    </row>
    <row r="78" spans="1:8" s="36" customFormat="1" ht="19.5" customHeight="1">
      <c r="A78" s="41"/>
      <c r="B78" s="242">
        <v>75101</v>
      </c>
      <c r="C78" s="242"/>
      <c r="D78" s="167" t="s">
        <v>185</v>
      </c>
      <c r="E78" s="275">
        <f>SUM(E80:E82)</f>
        <v>3924</v>
      </c>
      <c r="F78" s="83">
        <f>SUM(F80:F82)</f>
        <v>1962</v>
      </c>
      <c r="G78" s="176">
        <f>F78/E78</f>
        <v>0.5</v>
      </c>
      <c r="H78" s="302">
        <f>SUM(H80:H82)</f>
        <v>0</v>
      </c>
    </row>
    <row r="79" spans="1:8" s="36" customFormat="1" ht="19.5" customHeight="1">
      <c r="A79" s="509"/>
      <c r="B79" s="510"/>
      <c r="C79" s="510"/>
      <c r="D79" s="340" t="s">
        <v>186</v>
      </c>
      <c r="E79" s="70"/>
      <c r="F79" s="508"/>
      <c r="G79" s="341"/>
      <c r="H79" s="306"/>
    </row>
    <row r="80" spans="1:8" ht="19.5" customHeight="1">
      <c r="A80" s="25"/>
      <c r="B80" s="26"/>
      <c r="C80" s="26">
        <v>2010</v>
      </c>
      <c r="D80" s="27" t="s">
        <v>44</v>
      </c>
      <c r="E80" s="71">
        <v>3924</v>
      </c>
      <c r="F80" s="72">
        <v>1962</v>
      </c>
      <c r="G80" s="288">
        <f>F80/E80</f>
        <v>0.5</v>
      </c>
      <c r="H80" s="299"/>
    </row>
    <row r="81" spans="1:8" ht="19.5" customHeight="1">
      <c r="A81" s="28"/>
      <c r="B81" s="29"/>
      <c r="C81" s="29"/>
      <c r="D81" s="31" t="s">
        <v>45</v>
      </c>
      <c r="E81" s="73"/>
      <c r="F81" s="64"/>
      <c r="G81" s="172"/>
      <c r="H81" s="294"/>
    </row>
    <row r="82" spans="1:8" ht="19.5" customHeight="1">
      <c r="A82" s="32"/>
      <c r="B82" s="33"/>
      <c r="C82" s="33"/>
      <c r="D82" s="35" t="s">
        <v>46</v>
      </c>
      <c r="E82" s="74"/>
      <c r="F82" s="75"/>
      <c r="G82" s="178"/>
      <c r="H82" s="297"/>
    </row>
    <row r="83" spans="1:8" ht="19.5" customHeight="1">
      <c r="A83" s="610">
        <v>752</v>
      </c>
      <c r="B83" s="556"/>
      <c r="C83" s="556"/>
      <c r="D83" s="557" t="s">
        <v>252</v>
      </c>
      <c r="E83" s="558">
        <f>E84</f>
        <v>400</v>
      </c>
      <c r="F83" s="559">
        <f>F84</f>
        <v>400</v>
      </c>
      <c r="G83" s="560">
        <f aca="true" t="shared" si="2" ref="G83:G88">F83/E83</f>
        <v>1</v>
      </c>
      <c r="H83" s="611">
        <v>0</v>
      </c>
    </row>
    <row r="84" spans="1:8" ht="19.5" customHeight="1">
      <c r="A84" s="612"/>
      <c r="B84" s="339">
        <v>75212</v>
      </c>
      <c r="C84" s="339"/>
      <c r="D84" s="340" t="s">
        <v>253</v>
      </c>
      <c r="E84" s="70">
        <f>E85</f>
        <v>400</v>
      </c>
      <c r="F84" s="70">
        <f>F85</f>
        <v>400</v>
      </c>
      <c r="G84" s="470">
        <f t="shared" si="2"/>
        <v>1</v>
      </c>
      <c r="H84" s="306">
        <f>H85</f>
        <v>0</v>
      </c>
    </row>
    <row r="85" spans="1:8" ht="49.5" customHeight="1" thickBot="1">
      <c r="A85" s="613"/>
      <c r="B85" s="614"/>
      <c r="C85" s="615">
        <v>2010</v>
      </c>
      <c r="D85" s="616" t="s">
        <v>254</v>
      </c>
      <c r="E85" s="617">
        <v>400</v>
      </c>
      <c r="F85" s="618">
        <v>400</v>
      </c>
      <c r="G85" s="619">
        <f t="shared" si="2"/>
        <v>1</v>
      </c>
      <c r="H85" s="620"/>
    </row>
    <row r="86" spans="1:8" s="131" customFormat="1" ht="27" customHeight="1">
      <c r="A86" s="621">
        <v>754</v>
      </c>
      <c r="B86" s="622"/>
      <c r="C86" s="622"/>
      <c r="D86" s="361" t="s">
        <v>187</v>
      </c>
      <c r="E86" s="362">
        <f>SUM(E87+E91)</f>
        <v>101000</v>
      </c>
      <c r="F86" s="362">
        <f>SUM(F87+F91)</f>
        <v>25923.18</v>
      </c>
      <c r="G86" s="623">
        <f t="shared" si="2"/>
        <v>0.2566651485148515</v>
      </c>
      <c r="H86" s="624">
        <f>SUM(H87+H91)</f>
        <v>42654.48</v>
      </c>
    </row>
    <row r="87" spans="1:8" s="36" customFormat="1" ht="17.25" customHeight="1">
      <c r="A87" s="338"/>
      <c r="B87" s="339">
        <v>75414</v>
      </c>
      <c r="C87" s="339"/>
      <c r="D87" s="340" t="s">
        <v>58</v>
      </c>
      <c r="E87" s="70">
        <f>SUM(E88)</f>
        <v>1000</v>
      </c>
      <c r="F87" s="508">
        <f>SUM(F88)</f>
        <v>1000</v>
      </c>
      <c r="G87" s="341">
        <f t="shared" si="2"/>
        <v>1</v>
      </c>
      <c r="H87" s="306">
        <f>SUM(H88)</f>
        <v>0</v>
      </c>
    </row>
    <row r="88" spans="1:8" ht="19.5" customHeight="1">
      <c r="A88" s="17"/>
      <c r="B88" s="19"/>
      <c r="C88" s="19">
        <v>2010</v>
      </c>
      <c r="D88" s="20" t="s">
        <v>44</v>
      </c>
      <c r="E88" s="66">
        <v>1000</v>
      </c>
      <c r="F88" s="67">
        <v>1000</v>
      </c>
      <c r="G88" s="247">
        <f t="shared" si="2"/>
        <v>1</v>
      </c>
      <c r="H88" s="298"/>
    </row>
    <row r="89" spans="1:8" ht="19.5" customHeight="1">
      <c r="A89" s="21"/>
      <c r="B89" s="22"/>
      <c r="C89" s="22"/>
      <c r="D89" s="24" t="s">
        <v>45</v>
      </c>
      <c r="E89" s="68"/>
      <c r="F89" s="69"/>
      <c r="G89" s="178"/>
      <c r="H89" s="297"/>
    </row>
    <row r="90" spans="1:8" ht="19.5" customHeight="1">
      <c r="A90" s="32"/>
      <c r="B90" s="33"/>
      <c r="C90" s="33"/>
      <c r="D90" s="35" t="s">
        <v>46</v>
      </c>
      <c r="E90" s="74"/>
      <c r="F90" s="75"/>
      <c r="G90" s="179"/>
      <c r="H90" s="295"/>
    </row>
    <row r="91" spans="1:8" s="36" customFormat="1" ht="16.5" customHeight="1">
      <c r="A91" s="40"/>
      <c r="B91" s="229">
        <v>75416</v>
      </c>
      <c r="C91" s="229"/>
      <c r="D91" s="230" t="s">
        <v>255</v>
      </c>
      <c r="E91" s="231">
        <f>SUM(E92)</f>
        <v>100000</v>
      </c>
      <c r="F91" s="228">
        <f>SUM(F92)</f>
        <v>24923.18</v>
      </c>
      <c r="G91" s="177">
        <f>F91/E91</f>
        <v>0.2492318</v>
      </c>
      <c r="H91" s="293">
        <f>SUM(H92)</f>
        <v>42654.48</v>
      </c>
    </row>
    <row r="92" spans="1:8" ht="19.5" customHeight="1">
      <c r="A92" s="32"/>
      <c r="B92" s="33"/>
      <c r="C92" s="34" t="s">
        <v>59</v>
      </c>
      <c r="D92" s="35" t="s">
        <v>60</v>
      </c>
      <c r="E92" s="66">
        <v>100000</v>
      </c>
      <c r="F92" s="67">
        <v>24923.18</v>
      </c>
      <c r="G92" s="179">
        <f>F92/E92</f>
        <v>0.2492318</v>
      </c>
      <c r="H92" s="295">
        <v>42654.48</v>
      </c>
    </row>
    <row r="93" spans="1:8" s="131" customFormat="1" ht="19.5" customHeight="1">
      <c r="A93" s="606">
        <v>756</v>
      </c>
      <c r="B93" s="272"/>
      <c r="C93" s="250"/>
      <c r="D93" s="273" t="s">
        <v>188</v>
      </c>
      <c r="E93" s="264">
        <f>SUM(E97+E101+E112+E126+E138+E142)</f>
        <v>25008103</v>
      </c>
      <c r="F93" s="264">
        <f>SUM(F97+F101+F112+F126+F138+F142)</f>
        <v>12194369.740000002</v>
      </c>
      <c r="G93" s="270">
        <f>F93/E93</f>
        <v>0.48761674326117427</v>
      </c>
      <c r="H93" s="625">
        <f>SUM(H97+H101+H112+H126+H138+H142)</f>
        <v>1894585.3</v>
      </c>
    </row>
    <row r="94" spans="1:8" s="131" customFormat="1" ht="18.75" customHeight="1">
      <c r="A94" s="607"/>
      <c r="B94" s="251"/>
      <c r="C94" s="260"/>
      <c r="D94" s="274" t="s">
        <v>189</v>
      </c>
      <c r="E94" s="265"/>
      <c r="F94" s="262"/>
      <c r="G94" s="271"/>
      <c r="H94" s="300"/>
    </row>
    <row r="95" spans="1:8" s="131" customFormat="1" ht="21.75" customHeight="1">
      <c r="A95" s="626"/>
      <c r="B95" s="258"/>
      <c r="C95" s="251"/>
      <c r="D95" s="269" t="s">
        <v>190</v>
      </c>
      <c r="E95" s="255"/>
      <c r="F95" s="262"/>
      <c r="G95" s="257"/>
      <c r="H95" s="608"/>
    </row>
    <row r="96" spans="1:8" s="131" customFormat="1" ht="21.75" customHeight="1">
      <c r="A96" s="597"/>
      <c r="B96" s="259"/>
      <c r="C96" s="259"/>
      <c r="D96" s="268" t="s">
        <v>191</v>
      </c>
      <c r="E96" s="263"/>
      <c r="F96" s="263"/>
      <c r="G96" s="267"/>
      <c r="H96" s="567"/>
    </row>
    <row r="97" spans="1:8" s="36" customFormat="1" ht="19.5" customHeight="1">
      <c r="A97" s="338"/>
      <c r="B97" s="339">
        <v>75601</v>
      </c>
      <c r="C97" s="339"/>
      <c r="D97" s="340" t="s">
        <v>64</v>
      </c>
      <c r="E97" s="70">
        <f>SUM(E98:E100)</f>
        <v>36700</v>
      </c>
      <c r="F97" s="508">
        <f>SUM(F98:F100)</f>
        <v>20642.61</v>
      </c>
      <c r="G97" s="341">
        <f>F97/E97</f>
        <v>0.5624689373297003</v>
      </c>
      <c r="H97" s="306">
        <f>SUM(H98:H100)</f>
        <v>24546.37</v>
      </c>
    </row>
    <row r="98" spans="1:8" ht="19.5" customHeight="1">
      <c r="A98" s="25"/>
      <c r="B98" s="26"/>
      <c r="C98" s="47" t="s">
        <v>65</v>
      </c>
      <c r="D98" s="27" t="s">
        <v>192</v>
      </c>
      <c r="E98" s="71">
        <v>35700</v>
      </c>
      <c r="F98" s="72">
        <v>19793.65</v>
      </c>
      <c r="G98" s="178">
        <f>F98/E98</f>
        <v>0.5544439775910365</v>
      </c>
      <c r="H98" s="299">
        <v>24546.37</v>
      </c>
    </row>
    <row r="99" spans="1:8" ht="19.5" customHeight="1">
      <c r="A99" s="28"/>
      <c r="B99" s="29"/>
      <c r="C99" s="22"/>
      <c r="D99" s="31" t="s">
        <v>193</v>
      </c>
      <c r="E99" s="73"/>
      <c r="F99" s="73"/>
      <c r="G99" s="175"/>
      <c r="H99" s="294"/>
    </row>
    <row r="100" spans="1:8" ht="19.5" customHeight="1">
      <c r="A100" s="32"/>
      <c r="B100" s="33"/>
      <c r="C100" s="34" t="s">
        <v>66</v>
      </c>
      <c r="D100" s="35" t="s">
        <v>67</v>
      </c>
      <c r="E100" s="74">
        <v>1000</v>
      </c>
      <c r="F100" s="75">
        <v>848.96</v>
      </c>
      <c r="G100" s="282">
        <f>F100/E100</f>
        <v>0.84896</v>
      </c>
      <c r="H100" s="295"/>
    </row>
    <row r="101" spans="1:13" s="36" customFormat="1" ht="19.5" customHeight="1">
      <c r="A101" s="53"/>
      <c r="B101" s="166">
        <v>75615</v>
      </c>
      <c r="C101" s="166"/>
      <c r="D101" s="243" t="s">
        <v>194</v>
      </c>
      <c r="E101" s="244">
        <f>SUM(E103:E111)</f>
        <v>5933300</v>
      </c>
      <c r="F101" s="244">
        <f>SUM(F103:F111)</f>
        <v>2989403.590000001</v>
      </c>
      <c r="G101" s="276">
        <f>F101/E101</f>
        <v>0.5038348962634623</v>
      </c>
      <c r="H101" s="627">
        <f>SUM(H103:H111)</f>
        <v>887733.9600000001</v>
      </c>
      <c r="M101" s="36" t="s">
        <v>195</v>
      </c>
    </row>
    <row r="102" spans="1:8" s="36" customFormat="1" ht="19.5" customHeight="1">
      <c r="A102" s="45"/>
      <c r="B102" s="277"/>
      <c r="C102" s="46"/>
      <c r="D102" s="278" t="s">
        <v>196</v>
      </c>
      <c r="E102" s="275"/>
      <c r="F102" s="279"/>
      <c r="G102" s="236"/>
      <c r="H102" s="301"/>
    </row>
    <row r="103" spans="1:8" s="36" customFormat="1" ht="19.5" customHeight="1">
      <c r="A103" s="509"/>
      <c r="B103" s="510"/>
      <c r="C103" s="510"/>
      <c r="D103" s="511" t="s">
        <v>197</v>
      </c>
      <c r="E103" s="512"/>
      <c r="F103" s="512"/>
      <c r="G103" s="523"/>
      <c r="H103" s="515"/>
    </row>
    <row r="104" spans="1:8" ht="19.5" customHeight="1">
      <c r="A104" s="25"/>
      <c r="B104" s="26"/>
      <c r="C104" s="47" t="s">
        <v>68</v>
      </c>
      <c r="D104" s="27" t="s">
        <v>69</v>
      </c>
      <c r="E104" s="71">
        <v>5226000</v>
      </c>
      <c r="F104" s="71">
        <v>2676535.43</v>
      </c>
      <c r="G104" s="288">
        <f aca="true" t="shared" si="3" ref="G104:G112">F104/E104</f>
        <v>0.5121575641025642</v>
      </c>
      <c r="H104" s="299">
        <v>870909</v>
      </c>
    </row>
    <row r="105" spans="1:8" ht="19.5" customHeight="1">
      <c r="A105" s="21"/>
      <c r="B105" s="22"/>
      <c r="C105" s="23" t="s">
        <v>70</v>
      </c>
      <c r="D105" s="24" t="s">
        <v>71</v>
      </c>
      <c r="E105" s="68">
        <v>390000</v>
      </c>
      <c r="F105" s="69">
        <v>170412.6</v>
      </c>
      <c r="G105" s="172">
        <f t="shared" si="3"/>
        <v>0.43695538461538463</v>
      </c>
      <c r="H105" s="297">
        <v>491.8</v>
      </c>
    </row>
    <row r="106" spans="1:8" ht="19.5" customHeight="1">
      <c r="A106" s="21"/>
      <c r="B106" s="22"/>
      <c r="C106" s="23" t="s">
        <v>72</v>
      </c>
      <c r="D106" s="24" t="s">
        <v>73</v>
      </c>
      <c r="E106" s="68">
        <v>15000</v>
      </c>
      <c r="F106" s="69">
        <v>8021.5</v>
      </c>
      <c r="G106" s="172">
        <f t="shared" si="3"/>
        <v>0.5347666666666666</v>
      </c>
      <c r="H106" s="297">
        <v>2.5</v>
      </c>
    </row>
    <row r="107" spans="1:8" ht="19.5" customHeight="1">
      <c r="A107" s="21"/>
      <c r="B107" s="22"/>
      <c r="C107" s="23" t="s">
        <v>74</v>
      </c>
      <c r="D107" s="24" t="s">
        <v>75</v>
      </c>
      <c r="E107" s="68">
        <v>160000</v>
      </c>
      <c r="F107" s="69">
        <v>55854.7</v>
      </c>
      <c r="G107" s="178">
        <f t="shared" si="3"/>
        <v>0.349091875</v>
      </c>
      <c r="H107" s="297">
        <v>16330.66</v>
      </c>
    </row>
    <row r="108" spans="1:8" ht="19.5" customHeight="1">
      <c r="A108" s="21"/>
      <c r="B108" s="22"/>
      <c r="C108" s="23" t="s">
        <v>76</v>
      </c>
      <c r="D108" s="24" t="s">
        <v>77</v>
      </c>
      <c r="E108" s="68">
        <v>29000</v>
      </c>
      <c r="F108" s="69">
        <v>13148</v>
      </c>
      <c r="G108" s="172">
        <f t="shared" si="3"/>
        <v>0.4533793103448276</v>
      </c>
      <c r="H108" s="297"/>
    </row>
    <row r="109" spans="1:8" ht="19.5" customHeight="1">
      <c r="A109" s="21"/>
      <c r="B109" s="22"/>
      <c r="C109" s="22" t="s">
        <v>198</v>
      </c>
      <c r="D109" s="24" t="s">
        <v>25</v>
      </c>
      <c r="E109" s="68">
        <v>700</v>
      </c>
      <c r="F109" s="69">
        <v>255.2</v>
      </c>
      <c r="G109" s="172">
        <f t="shared" si="3"/>
        <v>0.36457142857142855</v>
      </c>
      <c r="H109" s="297"/>
    </row>
    <row r="110" spans="1:8" ht="19.5" customHeight="1">
      <c r="A110" s="21"/>
      <c r="B110" s="22"/>
      <c r="C110" s="23" t="s">
        <v>66</v>
      </c>
      <c r="D110" s="24" t="s">
        <v>67</v>
      </c>
      <c r="E110" s="68">
        <v>12000</v>
      </c>
      <c r="F110" s="78">
        <v>11505.16</v>
      </c>
      <c r="G110" s="172">
        <f t="shared" si="3"/>
        <v>0.9587633333333333</v>
      </c>
      <c r="H110" s="297"/>
    </row>
    <row r="111" spans="1:8" ht="19.5" customHeight="1">
      <c r="A111" s="32"/>
      <c r="B111" s="33"/>
      <c r="C111" s="33">
        <v>2680</v>
      </c>
      <c r="D111" s="86" t="s">
        <v>78</v>
      </c>
      <c r="E111" s="74">
        <v>100600</v>
      </c>
      <c r="F111" s="75">
        <v>53671</v>
      </c>
      <c r="G111" s="178">
        <f t="shared" si="3"/>
        <v>0.5335089463220676</v>
      </c>
      <c r="H111" s="295"/>
    </row>
    <row r="112" spans="1:8" s="36" customFormat="1" ht="19.5" customHeight="1">
      <c r="A112" s="579"/>
      <c r="B112" s="43">
        <v>75616</v>
      </c>
      <c r="C112" s="43"/>
      <c r="D112" s="44" t="s">
        <v>199</v>
      </c>
      <c r="E112" s="80">
        <f>SUM(E113:E125)</f>
        <v>5366735</v>
      </c>
      <c r="F112" s="233">
        <f>SUM(F113:F125)</f>
        <v>2803605.6199999996</v>
      </c>
      <c r="G112" s="174">
        <f t="shared" si="3"/>
        <v>0.5224043333609727</v>
      </c>
      <c r="H112" s="296">
        <f>SUM(H113:H125)</f>
        <v>980555.71</v>
      </c>
    </row>
    <row r="113" spans="1:8" s="36" customFormat="1" ht="19.5" customHeight="1">
      <c r="A113" s="45"/>
      <c r="B113" s="46"/>
      <c r="C113" s="46"/>
      <c r="D113" s="281" t="s">
        <v>200</v>
      </c>
      <c r="E113" s="81"/>
      <c r="F113" s="82"/>
      <c r="G113" s="173"/>
      <c r="H113" s="303"/>
    </row>
    <row r="114" spans="1:8" s="36" customFormat="1" ht="19.5" customHeight="1">
      <c r="A114" s="45"/>
      <c r="B114" s="46"/>
      <c r="C114" s="46"/>
      <c r="D114" s="281" t="s">
        <v>201</v>
      </c>
      <c r="E114" s="81"/>
      <c r="F114" s="82"/>
      <c r="G114" s="173"/>
      <c r="H114" s="303"/>
    </row>
    <row r="115" spans="1:8" s="36" customFormat="1" ht="19.5" customHeight="1">
      <c r="A115" s="509"/>
      <c r="B115" s="510"/>
      <c r="C115" s="510"/>
      <c r="D115" s="511" t="s">
        <v>202</v>
      </c>
      <c r="E115" s="512"/>
      <c r="F115" s="513"/>
      <c r="G115" s="514"/>
      <c r="H115" s="515"/>
    </row>
    <row r="116" spans="1:8" ht="19.5" customHeight="1">
      <c r="A116" s="17"/>
      <c r="B116" s="19"/>
      <c r="C116" s="18" t="s">
        <v>68</v>
      </c>
      <c r="D116" s="20" t="s">
        <v>69</v>
      </c>
      <c r="E116" s="66">
        <v>2900000</v>
      </c>
      <c r="F116" s="443">
        <v>1596679.17</v>
      </c>
      <c r="G116" s="247">
        <f aca="true" t="shared" si="4" ref="G116:G137">F116/E116</f>
        <v>0.550579024137931</v>
      </c>
      <c r="H116" s="298">
        <v>786522.83</v>
      </c>
    </row>
    <row r="117" spans="1:8" ht="19.5" customHeight="1">
      <c r="A117" s="21"/>
      <c r="B117" s="22"/>
      <c r="C117" s="23" t="s">
        <v>70</v>
      </c>
      <c r="D117" s="24" t="s">
        <v>71</v>
      </c>
      <c r="E117" s="68">
        <v>1274000</v>
      </c>
      <c r="F117" s="69">
        <v>528065.89</v>
      </c>
      <c r="G117" s="172">
        <f t="shared" si="4"/>
        <v>0.4144944191522763</v>
      </c>
      <c r="H117" s="297">
        <v>109464.41</v>
      </c>
    </row>
    <row r="118" spans="1:8" ht="19.5" customHeight="1">
      <c r="A118" s="28"/>
      <c r="B118" s="29"/>
      <c r="C118" s="30" t="s">
        <v>72</v>
      </c>
      <c r="D118" s="31" t="s">
        <v>73</v>
      </c>
      <c r="E118" s="73">
        <v>1735</v>
      </c>
      <c r="F118" s="64">
        <v>975</v>
      </c>
      <c r="G118" s="172">
        <f t="shared" si="4"/>
        <v>0.5619596541786743</v>
      </c>
      <c r="H118" s="294">
        <v>138</v>
      </c>
    </row>
    <row r="119" spans="1:8" ht="19.5" customHeight="1">
      <c r="A119" s="17"/>
      <c r="B119" s="19"/>
      <c r="C119" s="18" t="s">
        <v>74</v>
      </c>
      <c r="D119" s="20" t="s">
        <v>75</v>
      </c>
      <c r="E119" s="66">
        <v>345000</v>
      </c>
      <c r="F119" s="67">
        <v>172653.79</v>
      </c>
      <c r="G119" s="178">
        <f t="shared" si="4"/>
        <v>0.5004457681159421</v>
      </c>
      <c r="H119" s="298">
        <v>74254.9</v>
      </c>
    </row>
    <row r="120" spans="1:8" ht="19.5" customHeight="1">
      <c r="A120" s="21"/>
      <c r="B120" s="22"/>
      <c r="C120" s="23" t="s">
        <v>79</v>
      </c>
      <c r="D120" s="24" t="s">
        <v>80</v>
      </c>
      <c r="E120" s="68">
        <v>45000</v>
      </c>
      <c r="F120" s="78">
        <v>30107.4</v>
      </c>
      <c r="G120" s="175">
        <f t="shared" si="4"/>
        <v>0.6690533333333334</v>
      </c>
      <c r="H120" s="297">
        <v>4682.6</v>
      </c>
    </row>
    <row r="121" spans="1:8" ht="19.5" customHeight="1">
      <c r="A121" s="628"/>
      <c r="B121" s="48"/>
      <c r="C121" s="49" t="s">
        <v>81</v>
      </c>
      <c r="D121" s="50" t="s">
        <v>82</v>
      </c>
      <c r="E121" s="77">
        <v>4000</v>
      </c>
      <c r="F121" s="78">
        <v>2940</v>
      </c>
      <c r="G121" s="172">
        <f t="shared" si="4"/>
        <v>0.735</v>
      </c>
      <c r="H121" s="629"/>
    </row>
    <row r="122" spans="1:8" ht="19.5" customHeight="1">
      <c r="A122" s="21"/>
      <c r="B122" s="22"/>
      <c r="C122" s="23" t="s">
        <v>83</v>
      </c>
      <c r="D122" s="24" t="s">
        <v>84</v>
      </c>
      <c r="E122" s="68">
        <v>250000</v>
      </c>
      <c r="F122" s="69">
        <v>121275</v>
      </c>
      <c r="G122" s="178">
        <f t="shared" si="4"/>
        <v>0.4851</v>
      </c>
      <c r="H122" s="297"/>
    </row>
    <row r="123" spans="1:8" ht="19.5" customHeight="1">
      <c r="A123" s="21"/>
      <c r="B123" s="22"/>
      <c r="C123" s="23" t="s">
        <v>76</v>
      </c>
      <c r="D123" s="24" t="s">
        <v>77</v>
      </c>
      <c r="E123" s="68">
        <v>500000</v>
      </c>
      <c r="F123" s="69">
        <v>329044.09</v>
      </c>
      <c r="G123" s="172">
        <f t="shared" si="4"/>
        <v>0.65808818</v>
      </c>
      <c r="H123" s="294">
        <v>5492.97</v>
      </c>
    </row>
    <row r="124" spans="1:8" ht="19.5" customHeight="1">
      <c r="A124" s="21"/>
      <c r="B124" s="22"/>
      <c r="C124" s="22" t="s">
        <v>198</v>
      </c>
      <c r="D124" s="24" t="s">
        <v>25</v>
      </c>
      <c r="E124" s="68">
        <v>12000</v>
      </c>
      <c r="F124" s="69">
        <v>9107.07</v>
      </c>
      <c r="G124" s="178">
        <f t="shared" si="4"/>
        <v>0.7589224999999999</v>
      </c>
      <c r="H124" s="298"/>
    </row>
    <row r="125" spans="1:9" ht="21.75" customHeight="1">
      <c r="A125" s="21"/>
      <c r="B125" s="22"/>
      <c r="C125" s="23" t="s">
        <v>66</v>
      </c>
      <c r="D125" s="24" t="s">
        <v>67</v>
      </c>
      <c r="E125" s="68">
        <v>35000</v>
      </c>
      <c r="F125" s="69">
        <v>12758.21</v>
      </c>
      <c r="G125" s="282">
        <f t="shared" si="4"/>
        <v>0.3645202857142857</v>
      </c>
      <c r="H125" s="297"/>
      <c r="I125" s="498"/>
    </row>
    <row r="126" spans="1:8" s="36" customFormat="1" ht="18" customHeight="1">
      <c r="A126" s="630"/>
      <c r="B126" s="232">
        <v>75618</v>
      </c>
      <c r="C126" s="229"/>
      <c r="D126" s="230" t="s">
        <v>203</v>
      </c>
      <c r="E126" s="231">
        <f>SUM(E129:E137)</f>
        <v>2032040</v>
      </c>
      <c r="F126" s="231">
        <f>SUM(F129:F137)</f>
        <v>1159205.93</v>
      </c>
      <c r="G126" s="165">
        <f t="shared" si="4"/>
        <v>0.5704641296431172</v>
      </c>
      <c r="H126" s="293">
        <f>SUM(H129:H137)</f>
        <v>1749.26</v>
      </c>
    </row>
    <row r="127" spans="1:8" s="36" customFormat="1" ht="18" customHeight="1">
      <c r="A127" s="509"/>
      <c r="B127" s="510"/>
      <c r="C127" s="510"/>
      <c r="D127" s="278" t="s">
        <v>204</v>
      </c>
      <c r="E127" s="244"/>
      <c r="F127" s="245"/>
      <c r="G127" s="176"/>
      <c r="H127" s="627"/>
    </row>
    <row r="128" spans="1:8" s="36" customFormat="1" ht="18" customHeight="1">
      <c r="A128" s="631"/>
      <c r="B128" s="524"/>
      <c r="C128" s="524"/>
      <c r="D128" s="511" t="s">
        <v>205</v>
      </c>
      <c r="E128" s="469"/>
      <c r="F128" s="468"/>
      <c r="G128" s="523"/>
      <c r="H128" s="632"/>
    </row>
    <row r="129" spans="1:8" ht="19.5" customHeight="1">
      <c r="A129" s="17"/>
      <c r="B129" s="19"/>
      <c r="C129" s="18" t="s">
        <v>85</v>
      </c>
      <c r="D129" s="14" t="s">
        <v>86</v>
      </c>
      <c r="E129" s="71">
        <v>600000</v>
      </c>
      <c r="F129" s="72">
        <v>293834.92</v>
      </c>
      <c r="G129" s="178">
        <f t="shared" si="4"/>
        <v>0.48972486666666665</v>
      </c>
      <c r="H129" s="299">
        <v>1660.98</v>
      </c>
    </row>
    <row r="130" spans="1:8" ht="19.5" customHeight="1">
      <c r="A130" s="21"/>
      <c r="B130" s="29"/>
      <c r="C130" s="23" t="s">
        <v>87</v>
      </c>
      <c r="D130" s="31" t="s">
        <v>88</v>
      </c>
      <c r="E130" s="67">
        <v>950000</v>
      </c>
      <c r="F130" s="64">
        <v>467924</v>
      </c>
      <c r="G130" s="172">
        <f t="shared" si="4"/>
        <v>0.4925515789473684</v>
      </c>
      <c r="H130" s="294"/>
    </row>
    <row r="131" spans="1:8" ht="19.5" customHeight="1">
      <c r="A131" s="28"/>
      <c r="B131" s="29"/>
      <c r="C131" s="30" t="s">
        <v>89</v>
      </c>
      <c r="D131" s="14" t="s">
        <v>90</v>
      </c>
      <c r="E131" s="68">
        <v>434000</v>
      </c>
      <c r="F131" s="64">
        <v>348603.49</v>
      </c>
      <c r="G131" s="241">
        <f t="shared" si="4"/>
        <v>0.8032338479262673</v>
      </c>
      <c r="H131" s="297"/>
    </row>
    <row r="132" spans="1:8" ht="37.5" customHeight="1" thickBot="1">
      <c r="A132" s="633"/>
      <c r="B132" s="634"/>
      <c r="C132" s="634" t="s">
        <v>206</v>
      </c>
      <c r="D132" s="635" t="s">
        <v>207</v>
      </c>
      <c r="E132" s="636">
        <v>46700</v>
      </c>
      <c r="F132" s="637">
        <v>48843.52</v>
      </c>
      <c r="G132" s="638">
        <f t="shared" si="4"/>
        <v>1.0458997858672376</v>
      </c>
      <c r="H132" s="639">
        <v>88.28</v>
      </c>
    </row>
    <row r="133" spans="1:8" ht="19.5" customHeight="1">
      <c r="A133" s="640"/>
      <c r="B133" s="641"/>
      <c r="C133" s="641"/>
      <c r="D133" s="642" t="s">
        <v>208</v>
      </c>
      <c r="E133" s="643"/>
      <c r="F133" s="643"/>
      <c r="G133" s="644"/>
      <c r="H133" s="645"/>
    </row>
    <row r="134" spans="1:8" ht="19.5" customHeight="1">
      <c r="A134" s="28"/>
      <c r="B134" s="29"/>
      <c r="C134" s="29"/>
      <c r="D134" s="31" t="s">
        <v>209</v>
      </c>
      <c r="E134" s="68"/>
      <c r="F134" s="73"/>
      <c r="G134" s="241"/>
      <c r="H134" s="297"/>
    </row>
    <row r="135" spans="1:8" ht="18.75" customHeight="1">
      <c r="A135" s="28"/>
      <c r="B135" s="29"/>
      <c r="C135" s="30" t="s">
        <v>91</v>
      </c>
      <c r="D135" s="24" t="s">
        <v>92</v>
      </c>
      <c r="E135" s="68">
        <v>300</v>
      </c>
      <c r="F135" s="73">
        <v>0</v>
      </c>
      <c r="G135" s="175">
        <f t="shared" si="4"/>
        <v>0</v>
      </c>
      <c r="H135" s="297"/>
    </row>
    <row r="136" spans="1:8" ht="18.75" customHeight="1">
      <c r="A136" s="12"/>
      <c r="B136" s="22"/>
      <c r="C136" s="29" t="s">
        <v>198</v>
      </c>
      <c r="D136" s="24" t="s">
        <v>25</v>
      </c>
      <c r="E136" s="68">
        <v>40</v>
      </c>
      <c r="F136" s="69">
        <v>0</v>
      </c>
      <c r="G136" s="175"/>
      <c r="H136" s="297"/>
    </row>
    <row r="137" spans="1:8" ht="18.75" customHeight="1">
      <c r="A137" s="21"/>
      <c r="B137" s="33"/>
      <c r="C137" s="52" t="s">
        <v>66</v>
      </c>
      <c r="D137" s="24" t="s">
        <v>67</v>
      </c>
      <c r="E137" s="68">
        <v>1000</v>
      </c>
      <c r="F137" s="69">
        <v>0</v>
      </c>
      <c r="G137" s="175">
        <f t="shared" si="4"/>
        <v>0</v>
      </c>
      <c r="H137" s="297"/>
    </row>
    <row r="138" spans="1:8" s="36" customFormat="1" ht="19.5" customHeight="1">
      <c r="A138" s="40"/>
      <c r="B138" s="229">
        <v>75621</v>
      </c>
      <c r="C138" s="43"/>
      <c r="D138" s="44" t="s">
        <v>210</v>
      </c>
      <c r="E138" s="231">
        <f>SUM(E140:E141)</f>
        <v>11639328</v>
      </c>
      <c r="F138" s="231">
        <f>SUM(F140:F141)</f>
        <v>5221478.94</v>
      </c>
      <c r="G138" s="165">
        <f aca="true" t="shared" si="5" ref="G138:G153">F138/E138</f>
        <v>0.4486065638841006</v>
      </c>
      <c r="H138" s="293">
        <f>SUM(H140:H141)</f>
        <v>0</v>
      </c>
    </row>
    <row r="139" spans="1:8" s="36" customFormat="1" ht="20.25" customHeight="1">
      <c r="A139" s="509"/>
      <c r="B139" s="510"/>
      <c r="C139" s="510"/>
      <c r="D139" s="511" t="s">
        <v>211</v>
      </c>
      <c r="E139" s="512"/>
      <c r="F139" s="513"/>
      <c r="G139" s="523"/>
      <c r="H139" s="515"/>
    </row>
    <row r="140" spans="1:8" ht="19.5" customHeight="1">
      <c r="A140" s="17"/>
      <c r="B140" s="19"/>
      <c r="C140" s="18" t="s">
        <v>93</v>
      </c>
      <c r="D140" s="27" t="s">
        <v>94</v>
      </c>
      <c r="E140" s="66">
        <v>11219328</v>
      </c>
      <c r="F140" s="71">
        <v>4806434</v>
      </c>
      <c r="G140" s="178">
        <f t="shared" si="5"/>
        <v>0.4284065854924644</v>
      </c>
      <c r="H140" s="298"/>
    </row>
    <row r="141" spans="1:8" ht="22.5" customHeight="1">
      <c r="A141" s="32"/>
      <c r="B141" s="33"/>
      <c r="C141" s="34" t="s">
        <v>95</v>
      </c>
      <c r="D141" s="35" t="s">
        <v>96</v>
      </c>
      <c r="E141" s="74">
        <v>420000</v>
      </c>
      <c r="F141" s="75">
        <v>415044.94</v>
      </c>
      <c r="G141" s="179">
        <f t="shared" si="5"/>
        <v>0.9882022380952381</v>
      </c>
      <c r="H141" s="295"/>
    </row>
    <row r="142" spans="1:8" ht="30.75" customHeight="1">
      <c r="A142" s="37"/>
      <c r="B142" s="467">
        <v>75647</v>
      </c>
      <c r="C142" s="42"/>
      <c r="D142" s="472" t="s">
        <v>256</v>
      </c>
      <c r="E142" s="468">
        <f>E143</f>
        <v>0</v>
      </c>
      <c r="F142" s="468">
        <f>F143</f>
        <v>33.05</v>
      </c>
      <c r="G142" s="470"/>
      <c r="H142" s="293">
        <f>SUM(H144:H145)</f>
        <v>0</v>
      </c>
    </row>
    <row r="143" spans="1:8" ht="22.5" customHeight="1">
      <c r="A143" s="37"/>
      <c r="B143" s="467"/>
      <c r="C143" s="471" t="s">
        <v>50</v>
      </c>
      <c r="D143" s="35" t="s">
        <v>51</v>
      </c>
      <c r="E143" s="79">
        <v>0</v>
      </c>
      <c r="F143" s="65">
        <v>33.05</v>
      </c>
      <c r="G143" s="462"/>
      <c r="H143" s="646"/>
    </row>
    <row r="144" spans="1:8" s="131" customFormat="1" ht="19.5" customHeight="1">
      <c r="A144" s="576">
        <v>758</v>
      </c>
      <c r="B144" s="220"/>
      <c r="C144" s="220"/>
      <c r="D144" s="221" t="s">
        <v>97</v>
      </c>
      <c r="E144" s="223">
        <f>SUM(E145+E147+E149+E151)</f>
        <v>11189202</v>
      </c>
      <c r="F144" s="223">
        <f>SUM(F145+F147+F149+F151)</f>
        <v>6839061.12</v>
      </c>
      <c r="G144" s="227">
        <f t="shared" si="5"/>
        <v>0.6112197384585604</v>
      </c>
      <c r="H144" s="562">
        <f>SUM(H145+H151)</f>
        <v>0</v>
      </c>
    </row>
    <row r="145" spans="1:8" s="36" customFormat="1" ht="19.5" customHeight="1">
      <c r="A145" s="338"/>
      <c r="B145" s="339">
        <v>75801</v>
      </c>
      <c r="C145" s="339"/>
      <c r="D145" s="340" t="s">
        <v>98</v>
      </c>
      <c r="E145" s="70">
        <f>SUM(E146)</f>
        <v>10737166</v>
      </c>
      <c r="F145" s="508">
        <f>SUM(F146)</f>
        <v>6607488</v>
      </c>
      <c r="G145" s="341">
        <f t="shared" si="5"/>
        <v>0.6153847300116251</v>
      </c>
      <c r="H145" s="306">
        <f>SUM(H146)</f>
        <v>0</v>
      </c>
    </row>
    <row r="146" spans="1:8" ht="19.5" customHeight="1">
      <c r="A146" s="17"/>
      <c r="B146" s="19"/>
      <c r="C146" s="19">
        <v>2920</v>
      </c>
      <c r="D146" s="20" t="s">
        <v>99</v>
      </c>
      <c r="E146" s="79">
        <v>10737166</v>
      </c>
      <c r="F146" s="67">
        <v>6607488</v>
      </c>
      <c r="G146" s="499">
        <f t="shared" si="5"/>
        <v>0.6153847300116251</v>
      </c>
      <c r="H146" s="646"/>
    </row>
    <row r="147" spans="1:8" s="36" customFormat="1" ht="19.5" customHeight="1">
      <c r="A147" s="338"/>
      <c r="B147" s="339">
        <v>75814</v>
      </c>
      <c r="C147" s="339"/>
      <c r="D147" s="340" t="s">
        <v>212</v>
      </c>
      <c r="E147" s="70">
        <f>SUM(E148:E148)</f>
        <v>0</v>
      </c>
      <c r="F147" s="70">
        <f>SUM(F148:F148)</f>
        <v>5530.42</v>
      </c>
      <c r="G147" s="341"/>
      <c r="H147" s="306">
        <f>SUM(H148:H148)</f>
        <v>0</v>
      </c>
    </row>
    <row r="148" spans="1:8" ht="81.75" customHeight="1">
      <c r="A148" s="17"/>
      <c r="B148" s="19"/>
      <c r="C148" s="19">
        <v>2910</v>
      </c>
      <c r="D148" s="484" t="s">
        <v>257</v>
      </c>
      <c r="E148" s="66">
        <v>0</v>
      </c>
      <c r="F148" s="66">
        <v>5530.42</v>
      </c>
      <c r="G148" s="447"/>
      <c r="H148" s="298"/>
    </row>
    <row r="149" spans="1:8" ht="35.25" customHeight="1">
      <c r="A149" s="647"/>
      <c r="B149" s="339">
        <v>75815</v>
      </c>
      <c r="C149" s="473"/>
      <c r="D149" s="475" t="s">
        <v>258</v>
      </c>
      <c r="E149" s="70">
        <f>SUM(E150)</f>
        <v>0</v>
      </c>
      <c r="F149" s="70">
        <f>SUM(F150)</f>
        <v>22.7</v>
      </c>
      <c r="G149" s="470"/>
      <c r="H149" s="306">
        <f>SUM(H150)</f>
        <v>0</v>
      </c>
    </row>
    <row r="150" spans="1:8" ht="35.25" customHeight="1">
      <c r="A150" s="647"/>
      <c r="B150" s="339"/>
      <c r="C150" s="473">
        <v>2980</v>
      </c>
      <c r="D150" s="474" t="s">
        <v>99</v>
      </c>
      <c r="E150" s="463">
        <v>0</v>
      </c>
      <c r="F150" s="463">
        <v>22.7</v>
      </c>
      <c r="G150" s="462"/>
      <c r="H150" s="648"/>
    </row>
    <row r="151" spans="1:8" s="36" customFormat="1" ht="19.5" customHeight="1">
      <c r="A151" s="338"/>
      <c r="B151" s="339">
        <v>75831</v>
      </c>
      <c r="C151" s="339"/>
      <c r="D151" s="340" t="s">
        <v>100</v>
      </c>
      <c r="E151" s="70">
        <f>SUM(E152)</f>
        <v>452036</v>
      </c>
      <c r="F151" s="70">
        <f>SUM(F152)</f>
        <v>226020</v>
      </c>
      <c r="G151" s="341">
        <f t="shared" si="5"/>
        <v>0.5000044244263732</v>
      </c>
      <c r="H151" s="306">
        <f>SUM(H152)</f>
        <v>0</v>
      </c>
    </row>
    <row r="152" spans="1:8" ht="19.5" customHeight="1">
      <c r="A152" s="37"/>
      <c r="B152" s="38"/>
      <c r="C152" s="38">
        <v>2920</v>
      </c>
      <c r="D152" s="39" t="s">
        <v>99</v>
      </c>
      <c r="E152" s="79">
        <v>452036</v>
      </c>
      <c r="F152" s="65">
        <v>226020</v>
      </c>
      <c r="G152" s="481">
        <f t="shared" si="5"/>
        <v>0.5000044244263732</v>
      </c>
      <c r="H152" s="646"/>
    </row>
    <row r="153" spans="1:8" s="131" customFormat="1" ht="19.5" customHeight="1">
      <c r="A153" s="576">
        <v>801</v>
      </c>
      <c r="B153" s="220"/>
      <c r="C153" s="220"/>
      <c r="D153" s="221" t="s">
        <v>101</v>
      </c>
      <c r="E153" s="223">
        <f>SUM(E154+E167+E178+E181+E183)</f>
        <v>2268164.59</v>
      </c>
      <c r="F153" s="223">
        <f>SUM(F154+F167+F178+F181+F183)</f>
        <v>1061003.16</v>
      </c>
      <c r="G153" s="219">
        <f t="shared" si="5"/>
        <v>0.46778049735799815</v>
      </c>
      <c r="H153" s="562">
        <f>SUM(H154+H167+H178+H181+H183)</f>
        <v>27897.5</v>
      </c>
    </row>
    <row r="154" spans="1:8" s="36" customFormat="1" ht="19.5" customHeight="1">
      <c r="A154" s="338"/>
      <c r="B154" s="339">
        <v>80101</v>
      </c>
      <c r="C154" s="339"/>
      <c r="D154" s="340" t="s">
        <v>102</v>
      </c>
      <c r="E154" s="70">
        <f>SUM(E155:E166)</f>
        <v>479137.58999999997</v>
      </c>
      <c r="F154" s="70">
        <f>SUM(F155:F166)</f>
        <v>235294.61</v>
      </c>
      <c r="G154" s="470">
        <f>F154/E154</f>
        <v>0.49107942042284763</v>
      </c>
      <c r="H154" s="306">
        <f>SUM(H155:H162)</f>
        <v>360</v>
      </c>
    </row>
    <row r="155" spans="1:8" ht="19.5" customHeight="1">
      <c r="A155" s="25"/>
      <c r="B155" s="26"/>
      <c r="C155" s="47" t="s">
        <v>17</v>
      </c>
      <c r="D155" s="27" t="s">
        <v>142</v>
      </c>
      <c r="E155" s="71">
        <v>10850</v>
      </c>
      <c r="F155" s="72">
        <v>6731.5</v>
      </c>
      <c r="G155" s="288">
        <f>F155/E155</f>
        <v>0.6204147465437788</v>
      </c>
      <c r="H155" s="299">
        <v>360</v>
      </c>
    </row>
    <row r="156" spans="1:8" ht="19.5" customHeight="1">
      <c r="A156" s="28"/>
      <c r="B156" s="29"/>
      <c r="C156" s="29"/>
      <c r="D156" s="31" t="s">
        <v>104</v>
      </c>
      <c r="E156" s="73"/>
      <c r="F156" s="64"/>
      <c r="G156" s="247"/>
      <c r="H156" s="294"/>
    </row>
    <row r="157" spans="1:8" ht="19.5" customHeight="1">
      <c r="A157" s="28"/>
      <c r="B157" s="29"/>
      <c r="C157" s="29"/>
      <c r="D157" s="31" t="s">
        <v>105</v>
      </c>
      <c r="E157" s="73"/>
      <c r="F157" s="64"/>
      <c r="G157" s="178"/>
      <c r="H157" s="294"/>
    </row>
    <row r="158" spans="1:8" ht="19.5" customHeight="1">
      <c r="A158" s="28"/>
      <c r="B158" s="29"/>
      <c r="C158" s="29"/>
      <c r="D158" s="31" t="s">
        <v>106</v>
      </c>
      <c r="E158" s="73"/>
      <c r="F158" s="64"/>
      <c r="G158" s="172"/>
      <c r="H158" s="294"/>
    </row>
    <row r="159" spans="1:8" ht="19.5" customHeight="1">
      <c r="A159" s="28"/>
      <c r="B159" s="29"/>
      <c r="C159" s="464" t="s">
        <v>112</v>
      </c>
      <c r="D159" s="31" t="s">
        <v>54</v>
      </c>
      <c r="E159" s="73">
        <v>0</v>
      </c>
      <c r="F159" s="73">
        <v>600</v>
      </c>
      <c r="G159" s="447"/>
      <c r="H159" s="298"/>
    </row>
    <row r="160" spans="1:8" ht="19.5" customHeight="1">
      <c r="A160" s="28"/>
      <c r="B160" s="29"/>
      <c r="C160" s="30" t="s">
        <v>38</v>
      </c>
      <c r="D160" s="31" t="s">
        <v>12</v>
      </c>
      <c r="E160" s="66">
        <v>18600</v>
      </c>
      <c r="F160" s="67">
        <v>0.03</v>
      </c>
      <c r="G160" s="235">
        <f>F160/E160</f>
        <v>1.6129032258064516E-06</v>
      </c>
      <c r="H160" s="297"/>
    </row>
    <row r="161" spans="1:8" ht="19.5" customHeight="1">
      <c r="A161" s="28"/>
      <c r="B161" s="29"/>
      <c r="C161" s="464" t="s">
        <v>259</v>
      </c>
      <c r="D161" s="31" t="s">
        <v>260</v>
      </c>
      <c r="E161" s="68">
        <v>71300</v>
      </c>
      <c r="F161" s="68">
        <v>38982.78</v>
      </c>
      <c r="G161" s="235"/>
      <c r="H161" s="297"/>
    </row>
    <row r="162" spans="1:8" ht="19.5" customHeight="1">
      <c r="A162" s="25"/>
      <c r="B162" s="26"/>
      <c r="C162" s="26" t="s">
        <v>115</v>
      </c>
      <c r="D162" s="27" t="s">
        <v>51</v>
      </c>
      <c r="E162" s="73">
        <v>16837.59</v>
      </c>
      <c r="F162" s="73">
        <v>6192.59</v>
      </c>
      <c r="G162" s="172">
        <f>F162/E162</f>
        <v>0.3677836317430226</v>
      </c>
      <c r="H162" s="294"/>
    </row>
    <row r="163" spans="1:8" ht="29.25" customHeight="1">
      <c r="A163" s="28"/>
      <c r="B163" s="29"/>
      <c r="C163" s="29">
        <v>2310</v>
      </c>
      <c r="D163" s="465" t="s">
        <v>261</v>
      </c>
      <c r="E163" s="330"/>
      <c r="F163" s="64">
        <v>1312.71</v>
      </c>
      <c r="G163" s="241"/>
      <c r="H163" s="649"/>
    </row>
    <row r="164" spans="1:8" ht="42" customHeight="1">
      <c r="A164" s="28"/>
      <c r="B164" s="29"/>
      <c r="C164" s="29">
        <v>2705</v>
      </c>
      <c r="D164" s="465" t="s">
        <v>262</v>
      </c>
      <c r="E164" s="330">
        <v>3000</v>
      </c>
      <c r="F164" s="64">
        <v>2200</v>
      </c>
      <c r="G164" s="241">
        <f>F164/E164</f>
        <v>0.7333333333333333</v>
      </c>
      <c r="H164" s="649"/>
    </row>
    <row r="165" spans="1:8" ht="19.5" customHeight="1">
      <c r="A165" s="28"/>
      <c r="B165" s="29"/>
      <c r="C165" s="29">
        <v>6330</v>
      </c>
      <c r="D165" s="31" t="s">
        <v>230</v>
      </c>
      <c r="E165" s="330">
        <v>358550</v>
      </c>
      <c r="F165" s="64">
        <v>179275</v>
      </c>
      <c r="G165" s="241">
        <f>F165/E165</f>
        <v>0.5</v>
      </c>
      <c r="H165" s="649"/>
    </row>
    <row r="166" spans="1:8" ht="19.5" customHeight="1">
      <c r="A166" s="32"/>
      <c r="B166" s="33"/>
      <c r="C166" s="33"/>
      <c r="D166" s="35" t="s">
        <v>231</v>
      </c>
      <c r="E166" s="331"/>
      <c r="F166" s="75"/>
      <c r="G166" s="282"/>
      <c r="H166" s="332"/>
    </row>
    <row r="167" spans="1:8" s="36" customFormat="1" ht="19.5" customHeight="1">
      <c r="A167" s="338"/>
      <c r="B167" s="339">
        <v>80104</v>
      </c>
      <c r="C167" s="339"/>
      <c r="D167" s="340" t="s">
        <v>108</v>
      </c>
      <c r="E167" s="70">
        <f>SUM(E168:E177)</f>
        <v>691160</v>
      </c>
      <c r="F167" s="70">
        <f>SUM(F168:F177)</f>
        <v>281409.24</v>
      </c>
      <c r="G167" s="470">
        <f>F167/E167</f>
        <v>0.4071549858209387</v>
      </c>
      <c r="H167" s="519">
        <f>SUM(H168:H175)</f>
        <v>22507.5</v>
      </c>
    </row>
    <row r="168" spans="1:8" ht="19.5" customHeight="1">
      <c r="A168" s="25"/>
      <c r="B168" s="26"/>
      <c r="C168" s="47" t="s">
        <v>24</v>
      </c>
      <c r="D168" s="27" t="s">
        <v>25</v>
      </c>
      <c r="E168" s="71">
        <v>655000</v>
      </c>
      <c r="F168" s="72">
        <v>278177</v>
      </c>
      <c r="G168" s="247">
        <f>F168/E168</f>
        <v>0.4246977099236641</v>
      </c>
      <c r="H168" s="299">
        <v>22507.5</v>
      </c>
    </row>
    <row r="169" spans="1:8" ht="19.5" customHeight="1">
      <c r="A169" s="28"/>
      <c r="B169" s="29"/>
      <c r="C169" s="29" t="s">
        <v>184</v>
      </c>
      <c r="D169" s="27" t="s">
        <v>142</v>
      </c>
      <c r="E169" s="73">
        <v>4900</v>
      </c>
      <c r="F169" s="64">
        <v>2357.1</v>
      </c>
      <c r="G169" s="172">
        <f>F169/E169</f>
        <v>0.4810408163265306</v>
      </c>
      <c r="H169" s="294"/>
    </row>
    <row r="170" spans="1:9" ht="20.25" customHeight="1">
      <c r="A170" s="28"/>
      <c r="B170" s="29"/>
      <c r="C170" s="30"/>
      <c r="D170" s="31" t="s">
        <v>104</v>
      </c>
      <c r="E170" s="73"/>
      <c r="F170" s="64"/>
      <c r="G170" s="172"/>
      <c r="H170" s="298"/>
      <c r="I170" s="305"/>
    </row>
    <row r="171" spans="1:9" ht="28.5" customHeight="1">
      <c r="A171" s="28"/>
      <c r="B171" s="29"/>
      <c r="C171" s="30"/>
      <c r="D171" s="31" t="s">
        <v>105</v>
      </c>
      <c r="E171" s="73"/>
      <c r="F171" s="64"/>
      <c r="G171" s="172"/>
      <c r="H171" s="294"/>
      <c r="I171" s="305"/>
    </row>
    <row r="172" spans="1:8" ht="19.5" customHeight="1" thickBot="1">
      <c r="A172" s="650"/>
      <c r="B172" s="615"/>
      <c r="C172" s="651"/>
      <c r="D172" s="652" t="s">
        <v>106</v>
      </c>
      <c r="E172" s="653"/>
      <c r="F172" s="617"/>
      <c r="G172" s="654"/>
      <c r="H172" s="655"/>
    </row>
    <row r="173" spans="1:8" ht="19.5" customHeight="1">
      <c r="A173" s="656"/>
      <c r="B173" s="641"/>
      <c r="C173" s="657" t="s">
        <v>38</v>
      </c>
      <c r="D173" s="658" t="s">
        <v>12</v>
      </c>
      <c r="E173" s="659">
        <v>16900</v>
      </c>
      <c r="F173" s="659">
        <v>0</v>
      </c>
      <c r="G173" s="660">
        <f>F173/E173</f>
        <v>0</v>
      </c>
      <c r="H173" s="661"/>
    </row>
    <row r="174" spans="1:8" ht="19.5" customHeight="1">
      <c r="A174" s="28"/>
      <c r="B174" s="29"/>
      <c r="C174" s="464" t="s">
        <v>259</v>
      </c>
      <c r="D174" s="31" t="s">
        <v>260</v>
      </c>
      <c r="E174" s="73">
        <v>200</v>
      </c>
      <c r="F174" s="73">
        <v>0</v>
      </c>
      <c r="G174" s="241">
        <f>F174/E174</f>
        <v>0</v>
      </c>
      <c r="H174" s="294"/>
    </row>
    <row r="175" spans="1:8" ht="19.5" customHeight="1">
      <c r="A175" s="28"/>
      <c r="B175" s="29"/>
      <c r="C175" s="26" t="s">
        <v>115</v>
      </c>
      <c r="D175" s="27" t="s">
        <v>110</v>
      </c>
      <c r="E175" s="73">
        <v>14160</v>
      </c>
      <c r="F175" s="73">
        <v>0</v>
      </c>
      <c r="G175" s="241">
        <f>F175/E175</f>
        <v>0</v>
      </c>
      <c r="H175" s="294"/>
    </row>
    <row r="176" spans="1:8" ht="36.75" customHeight="1">
      <c r="A176" s="28"/>
      <c r="B176" s="29"/>
      <c r="C176" s="457">
        <v>2310</v>
      </c>
      <c r="D176" s="465" t="s">
        <v>261</v>
      </c>
      <c r="E176" s="73">
        <v>0</v>
      </c>
      <c r="F176" s="73">
        <v>875.14</v>
      </c>
      <c r="G176" s="172"/>
      <c r="H176" s="294"/>
    </row>
    <row r="177" spans="1:8" ht="19.5" customHeight="1">
      <c r="A177" s="17"/>
      <c r="B177" s="19"/>
      <c r="C177" s="163"/>
      <c r="D177" s="20"/>
      <c r="E177" s="66"/>
      <c r="F177" s="66"/>
      <c r="G177" s="178"/>
      <c r="H177" s="298"/>
    </row>
    <row r="178" spans="1:8" s="36" customFormat="1" ht="19.5" customHeight="1">
      <c r="A178" s="338"/>
      <c r="B178" s="339">
        <v>80110</v>
      </c>
      <c r="C178" s="522"/>
      <c r="D178" s="340" t="s">
        <v>109</v>
      </c>
      <c r="E178" s="70">
        <f>SUM(E179:E180)</f>
        <v>20000</v>
      </c>
      <c r="F178" s="70">
        <f>SUM(F179:F180)</f>
        <v>3839.96</v>
      </c>
      <c r="G178" s="341">
        <f aca="true" t="shared" si="6" ref="G178:G183">F178/E178</f>
        <v>0.191998</v>
      </c>
      <c r="H178" s="306">
        <f>SUM(H179:H180)</f>
        <v>0</v>
      </c>
    </row>
    <row r="179" spans="1:8" ht="19.5" customHeight="1">
      <c r="A179" s="12"/>
      <c r="B179" s="26"/>
      <c r="C179" s="47" t="s">
        <v>38</v>
      </c>
      <c r="D179" s="27" t="s">
        <v>12</v>
      </c>
      <c r="E179" s="67">
        <v>15000</v>
      </c>
      <c r="F179" s="71">
        <v>0</v>
      </c>
      <c r="G179" s="178">
        <f t="shared" si="6"/>
        <v>0</v>
      </c>
      <c r="H179" s="298"/>
    </row>
    <row r="180" spans="1:8" ht="60.75" customHeight="1">
      <c r="A180" s="28"/>
      <c r="B180" s="29"/>
      <c r="C180" s="464" t="s">
        <v>17</v>
      </c>
      <c r="D180" s="465" t="s">
        <v>263</v>
      </c>
      <c r="E180" s="73">
        <v>5000</v>
      </c>
      <c r="F180" s="73">
        <v>3839.96</v>
      </c>
      <c r="G180" s="175">
        <f t="shared" si="6"/>
        <v>0.767992</v>
      </c>
      <c r="H180" s="294"/>
    </row>
    <row r="181" spans="1:8" ht="16.5" customHeight="1">
      <c r="A181" s="338"/>
      <c r="B181" s="339">
        <v>80113</v>
      </c>
      <c r="C181" s="487"/>
      <c r="D181" s="340" t="s">
        <v>232</v>
      </c>
      <c r="E181" s="80">
        <f>SUM(E182)</f>
        <v>10000</v>
      </c>
      <c r="F181" s="80">
        <f>SUM(F182)</f>
        <v>3124.75</v>
      </c>
      <c r="G181" s="174">
        <f t="shared" si="6"/>
        <v>0.312475</v>
      </c>
      <c r="H181" s="296">
        <f>SUM(H182:H182)</f>
        <v>0</v>
      </c>
    </row>
    <row r="182" spans="1:8" ht="19.5" customHeight="1">
      <c r="A182" s="37"/>
      <c r="B182" s="38"/>
      <c r="C182" s="38" t="s">
        <v>53</v>
      </c>
      <c r="D182" s="39" t="s">
        <v>54</v>
      </c>
      <c r="E182" s="463">
        <v>10000</v>
      </c>
      <c r="F182" s="520">
        <v>3124.75</v>
      </c>
      <c r="G182" s="521">
        <f t="shared" si="6"/>
        <v>0.312475</v>
      </c>
      <c r="H182" s="648"/>
    </row>
    <row r="183" spans="1:8" ht="19.5" customHeight="1">
      <c r="A183" s="338"/>
      <c r="B183" s="339">
        <v>80148</v>
      </c>
      <c r="C183" s="339"/>
      <c r="D183" s="340" t="s">
        <v>243</v>
      </c>
      <c r="E183" s="70">
        <f>SUM(E184:E185)</f>
        <v>1067867</v>
      </c>
      <c r="F183" s="70">
        <f>SUM(F184:F186)</f>
        <v>537334.6</v>
      </c>
      <c r="G183" s="341">
        <f t="shared" si="6"/>
        <v>0.5031849471891162</v>
      </c>
      <c r="H183" s="306">
        <f>SUM(H184:H186)</f>
        <v>5030</v>
      </c>
    </row>
    <row r="184" spans="1:8" ht="19.5" customHeight="1">
      <c r="A184" s="25"/>
      <c r="B184" s="26"/>
      <c r="C184" s="480" t="s">
        <v>24</v>
      </c>
      <c r="D184" s="27" t="s">
        <v>25</v>
      </c>
      <c r="E184" s="66">
        <v>0</v>
      </c>
      <c r="F184" s="67">
        <v>16107.2</v>
      </c>
      <c r="G184" s="247"/>
      <c r="H184" s="299"/>
    </row>
    <row r="185" spans="1:8" ht="19.5" customHeight="1">
      <c r="A185" s="17"/>
      <c r="B185" s="19"/>
      <c r="C185" s="478" t="s">
        <v>112</v>
      </c>
      <c r="D185" s="31" t="s">
        <v>54</v>
      </c>
      <c r="E185" s="73">
        <v>1067867</v>
      </c>
      <c r="F185" s="73">
        <v>520293.4</v>
      </c>
      <c r="G185" s="178">
        <f>F185/E185</f>
        <v>0.487226780114003</v>
      </c>
      <c r="H185" s="298">
        <v>5030</v>
      </c>
    </row>
    <row r="186" spans="1:8" ht="19.5" customHeight="1">
      <c r="A186" s="32"/>
      <c r="B186" s="33"/>
      <c r="C186" s="500" t="s">
        <v>50</v>
      </c>
      <c r="D186" s="39" t="s">
        <v>51</v>
      </c>
      <c r="E186" s="79">
        <v>0</v>
      </c>
      <c r="F186" s="79">
        <v>934</v>
      </c>
      <c r="G186" s="282"/>
      <c r="H186" s="295"/>
    </row>
    <row r="187" spans="1:8" s="131" customFormat="1" ht="18.75" customHeight="1">
      <c r="A187" s="237">
        <v>852</v>
      </c>
      <c r="B187" s="238"/>
      <c r="C187" s="238"/>
      <c r="D187" s="441" t="s">
        <v>113</v>
      </c>
      <c r="E187" s="442">
        <f>SUM(E188+E190+E200+E210+E215+E218+E222+E229)</f>
        <v>6957450</v>
      </c>
      <c r="F187" s="442">
        <f>SUM(F188+F190+F200+F210+F215+F218+F222+F229)</f>
        <v>3725581.4499999997</v>
      </c>
      <c r="G187" s="479">
        <f>F187/E187</f>
        <v>0.5354808802075472</v>
      </c>
      <c r="H187" s="300">
        <f>SUM(H190+H200+H210+H218+H222+H229)</f>
        <v>0</v>
      </c>
    </row>
    <row r="188" spans="1:8" s="131" customFormat="1" ht="18.75" customHeight="1">
      <c r="A188" s="576"/>
      <c r="B188" s="339">
        <v>85202</v>
      </c>
      <c r="C188" s="220"/>
      <c r="D188" s="340" t="s">
        <v>114</v>
      </c>
      <c r="E188" s="70">
        <f>SUM(E189)</f>
        <v>0</v>
      </c>
      <c r="F188" s="70">
        <f>SUM(F189)</f>
        <v>515.61</v>
      </c>
      <c r="G188" s="470"/>
      <c r="H188" s="306">
        <v>0</v>
      </c>
    </row>
    <row r="189" spans="1:8" s="131" customFormat="1" ht="18.75" customHeight="1">
      <c r="A189" s="576"/>
      <c r="B189" s="220"/>
      <c r="C189" s="477" t="s">
        <v>50</v>
      </c>
      <c r="D189" s="476" t="s">
        <v>51</v>
      </c>
      <c r="E189" s="463">
        <v>0</v>
      </c>
      <c r="F189" s="463">
        <v>515.61</v>
      </c>
      <c r="G189" s="209"/>
      <c r="H189" s="562"/>
    </row>
    <row r="190" spans="1:8" s="36" customFormat="1" ht="19.5" customHeight="1">
      <c r="A190" s="40"/>
      <c r="B190" s="229">
        <v>85212</v>
      </c>
      <c r="C190" s="229"/>
      <c r="D190" s="230" t="s">
        <v>213</v>
      </c>
      <c r="E190" s="231">
        <f>SUM(E191:E199)</f>
        <v>5550000</v>
      </c>
      <c r="F190" s="231">
        <f>SUM(F191:F199)</f>
        <v>2862164.8499999996</v>
      </c>
      <c r="G190" s="177">
        <f>F190/E190</f>
        <v>0.5157053783783783</v>
      </c>
      <c r="H190" s="293">
        <f>SUM(H191:H197)</f>
        <v>0</v>
      </c>
    </row>
    <row r="191" spans="1:8" s="36" customFormat="1" ht="21" customHeight="1">
      <c r="A191" s="53"/>
      <c r="B191" s="166"/>
      <c r="C191" s="166"/>
      <c r="D191" s="167" t="s">
        <v>214</v>
      </c>
      <c r="E191" s="275"/>
      <c r="F191" s="83"/>
      <c r="G191" s="170"/>
      <c r="H191" s="302"/>
    </row>
    <row r="192" spans="1:8" s="36" customFormat="1" ht="21" customHeight="1">
      <c r="A192" s="509"/>
      <c r="B192" s="510"/>
      <c r="C192" s="510"/>
      <c r="D192" s="511" t="s">
        <v>215</v>
      </c>
      <c r="E192" s="512"/>
      <c r="F192" s="513"/>
      <c r="G192" s="514"/>
      <c r="H192" s="515"/>
    </row>
    <row r="193" spans="1:8" ht="18" customHeight="1">
      <c r="A193" s="17"/>
      <c r="B193" s="19"/>
      <c r="C193" s="19" t="s">
        <v>233</v>
      </c>
      <c r="D193" s="20" t="s">
        <v>234</v>
      </c>
      <c r="E193" s="66"/>
      <c r="F193" s="67">
        <v>4634.05</v>
      </c>
      <c r="G193" s="288"/>
      <c r="H193" s="298"/>
    </row>
    <row r="194" spans="1:8" ht="18" customHeight="1">
      <c r="A194" s="21"/>
      <c r="B194" s="22"/>
      <c r="C194" s="22"/>
      <c r="D194" s="24" t="s">
        <v>235</v>
      </c>
      <c r="E194" s="68"/>
      <c r="F194" s="69"/>
      <c r="G194" s="172"/>
      <c r="H194" s="297"/>
    </row>
    <row r="195" spans="1:8" ht="19.5" customHeight="1">
      <c r="A195" s="21"/>
      <c r="B195" s="22"/>
      <c r="C195" s="22">
        <v>2010</v>
      </c>
      <c r="D195" s="24" t="s">
        <v>44</v>
      </c>
      <c r="E195" s="68">
        <v>5535000</v>
      </c>
      <c r="F195" s="69">
        <v>2842603</v>
      </c>
      <c r="G195" s="172">
        <f>F195/E195</f>
        <v>0.5135687443541103</v>
      </c>
      <c r="H195" s="297"/>
    </row>
    <row r="196" spans="1:8" ht="19.5" customHeight="1">
      <c r="A196" s="21"/>
      <c r="B196" s="22"/>
      <c r="C196" s="22"/>
      <c r="D196" s="24" t="s">
        <v>45</v>
      </c>
      <c r="E196" s="68"/>
      <c r="F196" s="69"/>
      <c r="G196" s="178"/>
      <c r="H196" s="297"/>
    </row>
    <row r="197" spans="1:8" ht="19.5" customHeight="1">
      <c r="A197" s="28"/>
      <c r="B197" s="29"/>
      <c r="C197" s="29"/>
      <c r="D197" s="31" t="s">
        <v>46</v>
      </c>
      <c r="E197" s="73"/>
      <c r="F197" s="73"/>
      <c r="G197" s="241"/>
      <c r="H197" s="294"/>
    </row>
    <row r="198" spans="1:8" ht="19.5" customHeight="1">
      <c r="A198" s="25"/>
      <c r="B198" s="26"/>
      <c r="C198" s="26">
        <v>2360</v>
      </c>
      <c r="D198" s="31" t="s">
        <v>47</v>
      </c>
      <c r="E198" s="73">
        <v>15000</v>
      </c>
      <c r="F198" s="73">
        <v>14927.8</v>
      </c>
      <c r="G198" s="172">
        <f>F198/E198</f>
        <v>0.9951866666666667</v>
      </c>
      <c r="H198" s="294"/>
    </row>
    <row r="199" spans="1:8" ht="19.5" customHeight="1">
      <c r="A199" s="25"/>
      <c r="B199" s="26"/>
      <c r="C199" s="26"/>
      <c r="D199" s="20" t="s">
        <v>48</v>
      </c>
      <c r="E199" s="74"/>
      <c r="F199" s="74"/>
      <c r="G199" s="282"/>
      <c r="H199" s="298"/>
    </row>
    <row r="200" spans="1:8" s="36" customFormat="1" ht="19.5" customHeight="1">
      <c r="A200" s="40"/>
      <c r="B200" s="229">
        <v>85213</v>
      </c>
      <c r="C200" s="229"/>
      <c r="D200" s="314" t="s">
        <v>216</v>
      </c>
      <c r="E200" s="244">
        <f>SUM(E201:E208)</f>
        <v>48500</v>
      </c>
      <c r="F200" s="244">
        <f>SUM(F201:F208)</f>
        <v>29400</v>
      </c>
      <c r="G200" s="284">
        <f>F200/E200</f>
        <v>0.6061855670103092</v>
      </c>
      <c r="H200" s="316">
        <f>SUM(H201:H207)</f>
        <v>0</v>
      </c>
    </row>
    <row r="201" spans="1:8" s="36" customFormat="1" ht="19.5" customHeight="1">
      <c r="A201" s="45"/>
      <c r="B201" s="46"/>
      <c r="C201" s="46"/>
      <c r="D201" s="281" t="s">
        <v>217</v>
      </c>
      <c r="E201" s="81"/>
      <c r="F201" s="81"/>
      <c r="G201" s="173"/>
      <c r="H201" s="303"/>
    </row>
    <row r="202" spans="1:8" s="36" customFormat="1" ht="19.5" customHeight="1">
      <c r="A202" s="283"/>
      <c r="B202" s="277"/>
      <c r="C202" s="277"/>
      <c r="D202" s="278" t="s">
        <v>218</v>
      </c>
      <c r="E202" s="280"/>
      <c r="F202" s="280"/>
      <c r="G202" s="171"/>
      <c r="H202" s="301"/>
    </row>
    <row r="203" spans="1:8" s="36" customFormat="1" ht="19.5" customHeight="1">
      <c r="A203" s="53"/>
      <c r="B203" s="277"/>
      <c r="C203" s="277"/>
      <c r="D203" s="278" t="s">
        <v>219</v>
      </c>
      <c r="E203" s="280"/>
      <c r="F203" s="280"/>
      <c r="G203" s="171"/>
      <c r="H203" s="301"/>
    </row>
    <row r="204" spans="1:8" s="36" customFormat="1" ht="19.5" customHeight="1">
      <c r="A204" s="509"/>
      <c r="B204" s="510"/>
      <c r="C204" s="510"/>
      <c r="D204" s="511" t="s">
        <v>220</v>
      </c>
      <c r="E204" s="512"/>
      <c r="F204" s="512"/>
      <c r="G204" s="514"/>
      <c r="H204" s="515"/>
    </row>
    <row r="205" spans="1:8" ht="19.5" customHeight="1">
      <c r="A205" s="17"/>
      <c r="B205" s="26"/>
      <c r="C205" s="19">
        <v>2010</v>
      </c>
      <c r="D205" s="20" t="s">
        <v>44</v>
      </c>
      <c r="E205" s="71">
        <v>16400</v>
      </c>
      <c r="F205" s="71">
        <v>11400</v>
      </c>
      <c r="G205" s="247">
        <f>F205/E205</f>
        <v>0.6951219512195121</v>
      </c>
      <c r="H205" s="299"/>
    </row>
    <row r="206" spans="1:8" ht="19.5" customHeight="1">
      <c r="A206" s="21"/>
      <c r="B206" s="22"/>
      <c r="C206" s="22"/>
      <c r="D206" s="24" t="s">
        <v>45</v>
      </c>
      <c r="E206" s="68"/>
      <c r="F206" s="69"/>
      <c r="G206" s="178"/>
      <c r="H206" s="297"/>
    </row>
    <row r="207" spans="1:8" ht="19.5" customHeight="1">
      <c r="A207" s="21"/>
      <c r="B207" s="22"/>
      <c r="C207" s="22"/>
      <c r="D207" s="24" t="s">
        <v>46</v>
      </c>
      <c r="E207" s="68"/>
      <c r="F207" s="69"/>
      <c r="G207" s="175"/>
      <c r="H207" s="297"/>
    </row>
    <row r="208" spans="1:8" ht="19.5" customHeight="1">
      <c r="A208" s="28"/>
      <c r="B208" s="29"/>
      <c r="C208" s="29">
        <v>2030</v>
      </c>
      <c r="D208" s="31" t="s">
        <v>236</v>
      </c>
      <c r="E208" s="73">
        <v>32100</v>
      </c>
      <c r="F208" s="73">
        <v>18000</v>
      </c>
      <c r="G208" s="241">
        <f>F208/E208</f>
        <v>0.5607476635514018</v>
      </c>
      <c r="H208" s="294"/>
    </row>
    <row r="209" spans="1:8" ht="19.5" customHeight="1">
      <c r="A209" s="32"/>
      <c r="B209" s="33"/>
      <c r="C209" s="33"/>
      <c r="D209" s="35" t="s">
        <v>237</v>
      </c>
      <c r="E209" s="74"/>
      <c r="F209" s="74"/>
      <c r="G209" s="282"/>
      <c r="H209" s="332"/>
    </row>
    <row r="210" spans="1:8" s="36" customFormat="1" ht="16.5" customHeight="1">
      <c r="A210" s="41"/>
      <c r="B210" s="242">
        <v>85214</v>
      </c>
      <c r="C210" s="333"/>
      <c r="D210" s="167" t="s">
        <v>119</v>
      </c>
      <c r="E210" s="275">
        <f>SUM(E211:E214)</f>
        <v>392000</v>
      </c>
      <c r="F210" s="244">
        <f>SUM(F211:F214)</f>
        <v>251080</v>
      </c>
      <c r="G210" s="334">
        <f>F210/E210</f>
        <v>0.6405102040816326</v>
      </c>
      <c r="H210" s="302">
        <f>SUM(H211:H214)</f>
        <v>0</v>
      </c>
    </row>
    <row r="211" spans="1:8" s="36" customFormat="1" ht="17.25" customHeight="1">
      <c r="A211" s="509"/>
      <c r="B211" s="510"/>
      <c r="C211" s="510"/>
      <c r="D211" s="511" t="s">
        <v>120</v>
      </c>
      <c r="E211" s="512"/>
      <c r="F211" s="513"/>
      <c r="G211" s="514"/>
      <c r="H211" s="515"/>
    </row>
    <row r="212" spans="1:8" s="36" customFormat="1" ht="17.25" customHeight="1">
      <c r="A212" s="53"/>
      <c r="B212" s="166"/>
      <c r="C212" s="478" t="s">
        <v>50</v>
      </c>
      <c r="D212" s="27" t="s">
        <v>51</v>
      </c>
      <c r="E212" s="275">
        <v>0</v>
      </c>
      <c r="F212" s="67">
        <v>80</v>
      </c>
      <c r="G212" s="176"/>
      <c r="H212" s="302"/>
    </row>
    <row r="213" spans="1:8" ht="19.5" customHeight="1">
      <c r="A213" s="21"/>
      <c r="B213" s="22"/>
      <c r="C213" s="22">
        <v>2030</v>
      </c>
      <c r="D213" s="20" t="s">
        <v>121</v>
      </c>
      <c r="E213" s="68">
        <v>392000</v>
      </c>
      <c r="F213" s="69">
        <v>251000</v>
      </c>
      <c r="G213" s="175">
        <f>F213/E213</f>
        <v>0.6403061224489796</v>
      </c>
      <c r="H213" s="297"/>
    </row>
    <row r="214" spans="1:8" ht="19.5" customHeight="1">
      <c r="A214" s="32"/>
      <c r="B214" s="33"/>
      <c r="C214" s="33"/>
      <c r="D214" s="35" t="s">
        <v>107</v>
      </c>
      <c r="E214" s="74"/>
      <c r="F214" s="74"/>
      <c r="G214" s="282"/>
      <c r="H214" s="295"/>
    </row>
    <row r="215" spans="1:8" ht="19.5" customHeight="1">
      <c r="A215" s="338"/>
      <c r="B215" s="339">
        <v>85216</v>
      </c>
      <c r="C215" s="339"/>
      <c r="D215" s="340" t="s">
        <v>227</v>
      </c>
      <c r="E215" s="70">
        <f>SUM(E216)</f>
        <v>350000</v>
      </c>
      <c r="F215" s="70">
        <f>SUM(F216)</f>
        <v>215000</v>
      </c>
      <c r="G215" s="462">
        <f>F215/E215</f>
        <v>0.6142857142857143</v>
      </c>
      <c r="H215" s="519"/>
    </row>
    <row r="216" spans="1:8" ht="19.5" customHeight="1">
      <c r="A216" s="25"/>
      <c r="B216" s="26"/>
      <c r="C216" s="26">
        <v>2030</v>
      </c>
      <c r="D216" s="27" t="s">
        <v>121</v>
      </c>
      <c r="E216" s="71">
        <v>350000</v>
      </c>
      <c r="F216" s="71">
        <v>215000</v>
      </c>
      <c r="G216" s="288">
        <f>F216/E216</f>
        <v>0.6142857142857143</v>
      </c>
      <c r="H216" s="342"/>
    </row>
    <row r="217" spans="1:8" ht="19.5" customHeight="1" thickBot="1">
      <c r="A217" s="662"/>
      <c r="B217" s="663"/>
      <c r="C217" s="663"/>
      <c r="D217" s="652" t="s">
        <v>107</v>
      </c>
      <c r="E217" s="617"/>
      <c r="F217" s="617"/>
      <c r="G217" s="654"/>
      <c r="H217" s="655"/>
    </row>
    <row r="218" spans="1:8" s="36" customFormat="1" ht="19.5" customHeight="1">
      <c r="A218" s="664"/>
      <c r="B218" s="665">
        <v>85219</v>
      </c>
      <c r="C218" s="665"/>
      <c r="D218" s="666" t="s">
        <v>122</v>
      </c>
      <c r="E218" s="667">
        <f>SUM(E219:E221)</f>
        <v>423800</v>
      </c>
      <c r="F218" s="667">
        <f>SUM(F219:F221)</f>
        <v>251200</v>
      </c>
      <c r="G218" s="668">
        <f>F218/E218</f>
        <v>0.5927324209532798</v>
      </c>
      <c r="H218" s="669">
        <f>SUM(H219:H221)</f>
        <v>0</v>
      </c>
    </row>
    <row r="219" spans="1:8" ht="19.5" customHeight="1">
      <c r="A219" s="600"/>
      <c r="B219" s="516"/>
      <c r="C219" s="517" t="s">
        <v>38</v>
      </c>
      <c r="D219" s="483" t="s">
        <v>12</v>
      </c>
      <c r="E219" s="72">
        <v>15000</v>
      </c>
      <c r="F219" s="518">
        <v>0</v>
      </c>
      <c r="G219" s="247">
        <f>F219/E219</f>
        <v>0</v>
      </c>
      <c r="H219" s="299"/>
    </row>
    <row r="220" spans="1:8" ht="19.5" customHeight="1">
      <c r="A220" s="575"/>
      <c r="B220" s="9"/>
      <c r="C220" s="9">
        <v>2030</v>
      </c>
      <c r="D220" s="11" t="s">
        <v>121</v>
      </c>
      <c r="E220" s="64">
        <v>408800</v>
      </c>
      <c r="F220" s="64">
        <v>251200</v>
      </c>
      <c r="G220" s="172">
        <f>F220/E220</f>
        <v>0.6144814090019569</v>
      </c>
      <c r="H220" s="294"/>
    </row>
    <row r="221" spans="1:11" ht="19.5" customHeight="1">
      <c r="A221" s="670"/>
      <c r="B221" s="15"/>
      <c r="C221" s="15"/>
      <c r="D221" s="16" t="s">
        <v>107</v>
      </c>
      <c r="E221" s="65"/>
      <c r="F221" s="65"/>
      <c r="G221" s="282"/>
      <c r="H221" s="295"/>
      <c r="K221" s="285"/>
    </row>
    <row r="222" spans="1:8" s="36" customFormat="1" ht="19.5" customHeight="1">
      <c r="A222" s="338"/>
      <c r="B222" s="339">
        <v>85228</v>
      </c>
      <c r="C222" s="339"/>
      <c r="D222" s="340" t="s">
        <v>123</v>
      </c>
      <c r="E222" s="70">
        <f>SUM(E223:E228)</f>
        <v>99150</v>
      </c>
      <c r="F222" s="70">
        <f>SUM(F223:F228)</f>
        <v>51220.99</v>
      </c>
      <c r="G222" s="341">
        <f>F222/E222</f>
        <v>0.5166010085728694</v>
      </c>
      <c r="H222" s="306">
        <f>SUM(H223:H228)</f>
        <v>0</v>
      </c>
    </row>
    <row r="223" spans="1:8" ht="19.5" customHeight="1">
      <c r="A223" s="17"/>
      <c r="B223" s="19"/>
      <c r="C223" s="18" t="s">
        <v>112</v>
      </c>
      <c r="D223" s="20" t="s">
        <v>54</v>
      </c>
      <c r="E223" s="66">
        <v>66000</v>
      </c>
      <c r="F223" s="67">
        <v>22078.03</v>
      </c>
      <c r="G223" s="247">
        <f>F223/E223</f>
        <v>0.33451560606060604</v>
      </c>
      <c r="H223" s="298"/>
    </row>
    <row r="224" spans="1:8" ht="19.5" customHeight="1">
      <c r="A224" s="28"/>
      <c r="B224" s="22"/>
      <c r="C224" s="29">
        <v>2010</v>
      </c>
      <c r="D224" s="31" t="s">
        <v>44</v>
      </c>
      <c r="E224" s="73">
        <v>33000</v>
      </c>
      <c r="F224" s="73">
        <v>29000</v>
      </c>
      <c r="G224" s="241">
        <f>F224/E224</f>
        <v>0.8787878787878788</v>
      </c>
      <c r="H224" s="294"/>
    </row>
    <row r="225" spans="1:8" ht="19.5" customHeight="1">
      <c r="A225" s="17"/>
      <c r="B225" s="29"/>
      <c r="C225" s="19"/>
      <c r="D225" s="20" t="s">
        <v>45</v>
      </c>
      <c r="E225" s="66"/>
      <c r="F225" s="67"/>
      <c r="G225" s="178"/>
      <c r="H225" s="298"/>
    </row>
    <row r="226" spans="1:8" ht="19.5" customHeight="1">
      <c r="A226" s="21"/>
      <c r="B226" s="22"/>
      <c r="C226" s="22"/>
      <c r="D226" s="24" t="s">
        <v>46</v>
      </c>
      <c r="E226" s="68"/>
      <c r="F226" s="69"/>
      <c r="G226" s="172"/>
      <c r="H226" s="297"/>
    </row>
    <row r="227" spans="1:8" ht="19.5" customHeight="1">
      <c r="A227" s="21"/>
      <c r="B227" s="22"/>
      <c r="C227" s="22">
        <v>2360</v>
      </c>
      <c r="D227" s="24" t="s">
        <v>47</v>
      </c>
      <c r="E227" s="68">
        <v>150</v>
      </c>
      <c r="F227" s="69">
        <v>142.96</v>
      </c>
      <c r="G227" s="172">
        <f>F227/E227</f>
        <v>0.9530666666666667</v>
      </c>
      <c r="H227" s="297"/>
    </row>
    <row r="228" spans="1:8" ht="18" customHeight="1">
      <c r="A228" s="21"/>
      <c r="B228" s="22"/>
      <c r="C228" s="22"/>
      <c r="D228" s="24" t="s">
        <v>48</v>
      </c>
      <c r="E228" s="74"/>
      <c r="F228" s="74"/>
      <c r="G228" s="178"/>
      <c r="H228" s="295"/>
    </row>
    <row r="229" spans="1:8" s="36" customFormat="1" ht="19.5" customHeight="1">
      <c r="A229" s="338"/>
      <c r="B229" s="339">
        <v>85295</v>
      </c>
      <c r="C229" s="339"/>
      <c r="D229" s="340" t="s">
        <v>8</v>
      </c>
      <c r="E229" s="70">
        <f>SUM(E230:E231)</f>
        <v>94000</v>
      </c>
      <c r="F229" s="70">
        <f>SUM(F230:F231)</f>
        <v>65000</v>
      </c>
      <c r="G229" s="341">
        <f>F229/E229</f>
        <v>0.6914893617021277</v>
      </c>
      <c r="H229" s="306">
        <f>SUM(H230:H231)</f>
        <v>0</v>
      </c>
    </row>
    <row r="230" spans="1:8" ht="19.5" customHeight="1">
      <c r="A230" s="17"/>
      <c r="B230" s="19"/>
      <c r="C230" s="19">
        <v>2030</v>
      </c>
      <c r="D230" s="20" t="s">
        <v>121</v>
      </c>
      <c r="E230" s="66">
        <v>94000</v>
      </c>
      <c r="F230" s="67">
        <v>65000</v>
      </c>
      <c r="G230" s="178">
        <f>F230/E230</f>
        <v>0.6914893617021277</v>
      </c>
      <c r="H230" s="298"/>
    </row>
    <row r="231" spans="1:8" ht="17.25" customHeight="1">
      <c r="A231" s="21"/>
      <c r="B231" s="29"/>
      <c r="C231" s="22"/>
      <c r="D231" s="31" t="s">
        <v>107</v>
      </c>
      <c r="E231" s="68"/>
      <c r="F231" s="69"/>
      <c r="G231" s="175"/>
      <c r="H231" s="294"/>
    </row>
    <row r="232" spans="1:8" s="234" customFormat="1" ht="18.75" customHeight="1">
      <c r="A232" s="576">
        <v>854</v>
      </c>
      <c r="B232" s="220"/>
      <c r="C232" s="220"/>
      <c r="D232" s="221" t="s">
        <v>124</v>
      </c>
      <c r="E232" s="223">
        <f>SUM(E233)</f>
        <v>167862</v>
      </c>
      <c r="F232" s="223">
        <f>SUM(F233)</f>
        <v>115921</v>
      </c>
      <c r="G232" s="209">
        <f>F232/E232</f>
        <v>0.6905732089454433</v>
      </c>
      <c r="H232" s="562">
        <f>SUM(H234)</f>
        <v>0</v>
      </c>
    </row>
    <row r="233" spans="1:8" s="36" customFormat="1" ht="19.5" customHeight="1">
      <c r="A233" s="338"/>
      <c r="B233" s="339">
        <v>85415</v>
      </c>
      <c r="C233" s="339"/>
      <c r="D233" s="340" t="s">
        <v>125</v>
      </c>
      <c r="E233" s="70">
        <f>SUM(E234:E235)</f>
        <v>167862</v>
      </c>
      <c r="F233" s="508">
        <f>SUM(F234:F235)</f>
        <v>115921</v>
      </c>
      <c r="G233" s="341">
        <f>F233/E233</f>
        <v>0.6905732089454433</v>
      </c>
      <c r="H233" s="306">
        <f>SUM(H234:H235)</f>
        <v>0</v>
      </c>
    </row>
    <row r="234" spans="1:8" ht="19.5" customHeight="1">
      <c r="A234" s="25"/>
      <c r="B234" s="26"/>
      <c r="C234" s="26">
        <v>2030</v>
      </c>
      <c r="D234" s="27" t="s">
        <v>121</v>
      </c>
      <c r="E234" s="71">
        <v>167862</v>
      </c>
      <c r="F234" s="72">
        <v>115921</v>
      </c>
      <c r="G234" s="178">
        <f>F234/E234</f>
        <v>0.6905732089454433</v>
      </c>
      <c r="H234" s="299"/>
    </row>
    <row r="235" spans="1:8" ht="19.5" customHeight="1">
      <c r="A235" s="32"/>
      <c r="B235" s="33"/>
      <c r="C235" s="33"/>
      <c r="D235" s="35" t="s">
        <v>107</v>
      </c>
      <c r="E235" s="74"/>
      <c r="F235" s="75"/>
      <c r="G235" s="179"/>
      <c r="H235" s="295"/>
    </row>
    <row r="236" spans="1:8" s="131" customFormat="1" ht="20.25" customHeight="1">
      <c r="A236" s="237">
        <v>900</v>
      </c>
      <c r="B236" s="238"/>
      <c r="C236" s="238"/>
      <c r="D236" s="448" t="s">
        <v>126</v>
      </c>
      <c r="E236" s="442">
        <f>SUM(E237+E240)</f>
        <v>47200</v>
      </c>
      <c r="F236" s="442">
        <f>SUM(F237+F240)</f>
        <v>23665.62</v>
      </c>
      <c r="G236" s="170">
        <f>F236/E236</f>
        <v>0.5013902542372881</v>
      </c>
      <c r="H236" s="300">
        <f>SUM(H240)</f>
        <v>0</v>
      </c>
    </row>
    <row r="237" spans="1:8" s="131" customFormat="1" ht="18" customHeight="1">
      <c r="A237" s="671"/>
      <c r="B237" s="454">
        <v>90019</v>
      </c>
      <c r="C237" s="454"/>
      <c r="D237" s="482" t="s">
        <v>238</v>
      </c>
      <c r="E237" s="455">
        <f>SUM(E238:E239)</f>
        <v>47000</v>
      </c>
      <c r="F237" s="455">
        <f>SUM(F238:F239)</f>
        <v>23301.98</v>
      </c>
      <c r="G237" s="177">
        <f>F237/E237</f>
        <v>0.4957868085106383</v>
      </c>
      <c r="H237" s="672"/>
    </row>
    <row r="238" spans="1:8" s="131" customFormat="1" ht="18.75" customHeight="1">
      <c r="A238" s="673"/>
      <c r="B238" s="449"/>
      <c r="C238" s="449"/>
      <c r="D238" s="450" t="s">
        <v>239</v>
      </c>
      <c r="E238" s="451"/>
      <c r="F238" s="452"/>
      <c r="G238" s="453"/>
      <c r="H238" s="674"/>
    </row>
    <row r="239" spans="1:8" s="131" customFormat="1" ht="21" customHeight="1">
      <c r="A239" s="675"/>
      <c r="B239" s="272"/>
      <c r="C239" s="328" t="s">
        <v>198</v>
      </c>
      <c r="D239" s="337" t="s">
        <v>240</v>
      </c>
      <c r="E239" s="329">
        <v>47000</v>
      </c>
      <c r="F239" s="336">
        <v>23301.98</v>
      </c>
      <c r="G239" s="335">
        <f>F239/E239</f>
        <v>0.4957868085106383</v>
      </c>
      <c r="H239" s="676"/>
    </row>
    <row r="240" spans="1:8" s="36" customFormat="1" ht="19.5" customHeight="1">
      <c r="A240" s="40"/>
      <c r="B240" s="229">
        <v>90020</v>
      </c>
      <c r="C240" s="229"/>
      <c r="D240" s="230" t="s">
        <v>128</v>
      </c>
      <c r="E240" s="231">
        <f>SUM(E241:E242)</f>
        <v>200</v>
      </c>
      <c r="F240" s="231">
        <f>SUM(F241:F242)</f>
        <v>363.64</v>
      </c>
      <c r="G240" s="177">
        <f>F240/E240</f>
        <v>1.8182</v>
      </c>
      <c r="H240" s="293">
        <f>SUM(H241:H242)</f>
        <v>0</v>
      </c>
    </row>
    <row r="241" spans="1:8" s="36" customFormat="1" ht="19.5" customHeight="1">
      <c r="A241" s="509"/>
      <c r="B241" s="510"/>
      <c r="C241" s="510"/>
      <c r="D241" s="511" t="s">
        <v>129</v>
      </c>
      <c r="E241" s="512"/>
      <c r="F241" s="513"/>
      <c r="G241" s="514"/>
      <c r="H241" s="515"/>
    </row>
    <row r="242" spans="1:8" ht="19.5" customHeight="1">
      <c r="A242" s="37"/>
      <c r="B242" s="38"/>
      <c r="C242" s="42" t="s">
        <v>130</v>
      </c>
      <c r="D242" s="39" t="s">
        <v>131</v>
      </c>
      <c r="E242" s="79">
        <v>200</v>
      </c>
      <c r="F242" s="65">
        <v>363.64</v>
      </c>
      <c r="G242" s="481">
        <f>F242/E242</f>
        <v>1.8182</v>
      </c>
      <c r="H242" s="646"/>
    </row>
    <row r="243" spans="1:8" s="131" customFormat="1" ht="25.5" customHeight="1">
      <c r="A243" s="576">
        <v>921</v>
      </c>
      <c r="B243" s="220"/>
      <c r="C243" s="220"/>
      <c r="D243" s="221" t="s">
        <v>132</v>
      </c>
      <c r="E243" s="223">
        <f>SUM(E244+E249+E251)</f>
        <v>584801</v>
      </c>
      <c r="F243" s="223">
        <f>SUM(F244+F249+F251)</f>
        <v>315638.93</v>
      </c>
      <c r="G243" s="227">
        <f>F243/E243</f>
        <v>0.539737329450531</v>
      </c>
      <c r="H243" s="562">
        <f>SUM(H244+H251)</f>
        <v>0</v>
      </c>
    </row>
    <row r="244" spans="1:8" s="36" customFormat="1" ht="19.5" customHeight="1">
      <c r="A244" s="338"/>
      <c r="B244" s="339">
        <v>92109</v>
      </c>
      <c r="C244" s="339"/>
      <c r="D244" s="340" t="s">
        <v>133</v>
      </c>
      <c r="E244" s="70">
        <f>SUM(E245:E248)</f>
        <v>382654</v>
      </c>
      <c r="F244" s="70">
        <f>SUM(F245:F248)</f>
        <v>310072.93</v>
      </c>
      <c r="G244" s="341">
        <f>F244/E244</f>
        <v>0.8103219357435176</v>
      </c>
      <c r="H244" s="306">
        <f>SUM(H245:H245)</f>
        <v>0</v>
      </c>
    </row>
    <row r="245" spans="1:8" ht="19.5" customHeight="1">
      <c r="A245" s="580"/>
      <c r="B245" s="444"/>
      <c r="C245" s="456" t="s">
        <v>112</v>
      </c>
      <c r="D245" s="445" t="s">
        <v>54</v>
      </c>
      <c r="E245" s="446">
        <v>7000</v>
      </c>
      <c r="F245" s="446">
        <v>2620</v>
      </c>
      <c r="G245" s="335">
        <f>F245/E245</f>
        <v>0.3742857142857143</v>
      </c>
      <c r="H245" s="299"/>
    </row>
    <row r="246" spans="1:8" ht="19.5" customHeight="1">
      <c r="A246" s="25"/>
      <c r="B246" s="26"/>
      <c r="C246" s="480" t="s">
        <v>264</v>
      </c>
      <c r="D246" s="11" t="s">
        <v>265</v>
      </c>
      <c r="E246" s="73">
        <v>0</v>
      </c>
      <c r="F246" s="71">
        <v>9453.23</v>
      </c>
      <c r="G246" s="288"/>
      <c r="H246" s="342"/>
    </row>
    <row r="247" spans="1:8" ht="19.5" customHeight="1">
      <c r="A247" s="28"/>
      <c r="B247" s="29"/>
      <c r="C247" s="464" t="s">
        <v>50</v>
      </c>
      <c r="D247" s="20" t="s">
        <v>51</v>
      </c>
      <c r="E247" s="71">
        <v>0</v>
      </c>
      <c r="F247" s="73">
        <v>486.87</v>
      </c>
      <c r="G247" s="241"/>
      <c r="H247" s="342"/>
    </row>
    <row r="248" spans="1:8" ht="65.25" customHeight="1">
      <c r="A248" s="17"/>
      <c r="B248" s="19"/>
      <c r="C248" s="18">
        <v>6207</v>
      </c>
      <c r="D248" s="501" t="s">
        <v>266</v>
      </c>
      <c r="E248" s="66">
        <v>375654</v>
      </c>
      <c r="F248" s="66">
        <v>297512.83</v>
      </c>
      <c r="G248" s="447">
        <f>F248/E248</f>
        <v>0.7919863225201915</v>
      </c>
      <c r="H248" s="677"/>
    </row>
    <row r="249" spans="1:8" ht="34.5" customHeight="1">
      <c r="A249" s="647"/>
      <c r="B249" s="339">
        <v>92120</v>
      </c>
      <c r="C249" s="485"/>
      <c r="D249" s="475" t="s">
        <v>134</v>
      </c>
      <c r="E249" s="70">
        <f>E250</f>
        <v>177147</v>
      </c>
      <c r="F249" s="70">
        <f>F250</f>
        <v>0</v>
      </c>
      <c r="G249" s="470">
        <f>F249/E249</f>
        <v>0</v>
      </c>
      <c r="H249" s="306">
        <f>SUM(H250:H250)</f>
        <v>0</v>
      </c>
    </row>
    <row r="250" spans="1:8" ht="63" customHeight="1">
      <c r="A250" s="647"/>
      <c r="B250" s="473"/>
      <c r="C250" s="485">
        <v>6207</v>
      </c>
      <c r="D250" s="484" t="s">
        <v>266</v>
      </c>
      <c r="E250" s="463">
        <v>177147</v>
      </c>
      <c r="F250" s="463">
        <v>0</v>
      </c>
      <c r="G250" s="462"/>
      <c r="H250" s="648"/>
    </row>
    <row r="251" spans="1:9" s="36" customFormat="1" ht="19.5" customHeight="1">
      <c r="A251" s="599"/>
      <c r="B251" s="507">
        <v>92195</v>
      </c>
      <c r="C251" s="507"/>
      <c r="D251" s="506" t="s">
        <v>8</v>
      </c>
      <c r="E251" s="508">
        <f>SUM(E252:E252)</f>
        <v>25000</v>
      </c>
      <c r="F251" s="508">
        <f>SUM(F252:F252)</f>
        <v>5566</v>
      </c>
      <c r="G251" s="341">
        <f aca="true" t="shared" si="7" ref="G251:G257">F251/E251</f>
        <v>0.22264</v>
      </c>
      <c r="H251" s="306">
        <f>SUM(H252:H252)</f>
        <v>0</v>
      </c>
      <c r="I251" s="304"/>
    </row>
    <row r="252" spans="1:9" ht="19.5" customHeight="1">
      <c r="A252" s="12"/>
      <c r="B252" s="26"/>
      <c r="C252" s="47" t="s">
        <v>112</v>
      </c>
      <c r="D252" s="14" t="s">
        <v>54</v>
      </c>
      <c r="E252" s="67">
        <v>25000</v>
      </c>
      <c r="F252" s="66">
        <v>5566</v>
      </c>
      <c r="G252" s="447">
        <f t="shared" si="7"/>
        <v>0.22264</v>
      </c>
      <c r="H252" s="298"/>
      <c r="I252" s="305"/>
    </row>
    <row r="253" spans="1:9" s="234" customFormat="1" ht="19.5" customHeight="1">
      <c r="A253" s="576">
        <v>926</v>
      </c>
      <c r="B253" s="220"/>
      <c r="C253" s="220"/>
      <c r="D253" s="221" t="s">
        <v>135</v>
      </c>
      <c r="E253" s="223">
        <f>SUM(E254+E256+E264+E267)</f>
        <v>1012455</v>
      </c>
      <c r="F253" s="223">
        <f>SUM(F254+F256+F264+F267)</f>
        <v>130007.77</v>
      </c>
      <c r="G253" s="177">
        <f t="shared" si="7"/>
        <v>0.12840844284437333</v>
      </c>
      <c r="H253" s="562">
        <f>SUM(H256+H264)</f>
        <v>12164.66</v>
      </c>
      <c r="I253" s="287"/>
    </row>
    <row r="254" spans="1:9" s="234" customFormat="1" ht="19.5" customHeight="1">
      <c r="A254" s="606"/>
      <c r="B254" s="43">
        <v>92601</v>
      </c>
      <c r="C254" s="250"/>
      <c r="D254" s="286" t="s">
        <v>267</v>
      </c>
      <c r="E254" s="80">
        <f>E255</f>
        <v>666000</v>
      </c>
      <c r="F254" s="80">
        <f>F255</f>
        <v>0</v>
      </c>
      <c r="G254" s="177">
        <f t="shared" si="7"/>
        <v>0</v>
      </c>
      <c r="H254" s="296">
        <v>0</v>
      </c>
      <c r="I254" s="287"/>
    </row>
    <row r="255" spans="1:9" s="234" customFormat="1" ht="36" customHeight="1">
      <c r="A255" s="606"/>
      <c r="B255" s="224"/>
      <c r="C255" s="51">
        <v>6330</v>
      </c>
      <c r="D255" s="465" t="s">
        <v>268</v>
      </c>
      <c r="E255" s="460">
        <v>666000</v>
      </c>
      <c r="F255" s="460">
        <v>0</v>
      </c>
      <c r="G255" s="486">
        <f t="shared" si="7"/>
        <v>0</v>
      </c>
      <c r="H255" s="578"/>
      <c r="I255" s="287"/>
    </row>
    <row r="256" spans="1:8" s="36" customFormat="1" ht="19.5" customHeight="1">
      <c r="A256" s="599"/>
      <c r="B256" s="339">
        <v>92604</v>
      </c>
      <c r="C256" s="339"/>
      <c r="D256" s="506" t="s">
        <v>136</v>
      </c>
      <c r="E256" s="70">
        <f>SUM(E257:E263)</f>
        <v>262000</v>
      </c>
      <c r="F256" s="70">
        <f>SUM(F257:F263)</f>
        <v>95552.77</v>
      </c>
      <c r="G256" s="470">
        <f t="shared" si="7"/>
        <v>0.3647052290076336</v>
      </c>
      <c r="H256" s="306">
        <f>SUM(H257:H262)</f>
        <v>6300.93</v>
      </c>
    </row>
    <row r="257" spans="1:9" ht="19.5" customHeight="1">
      <c r="A257" s="25"/>
      <c r="B257" s="26"/>
      <c r="C257" s="47" t="s">
        <v>17</v>
      </c>
      <c r="D257" s="20" t="s">
        <v>103</v>
      </c>
      <c r="E257" s="71">
        <v>20000</v>
      </c>
      <c r="F257" s="66">
        <v>6732.29</v>
      </c>
      <c r="G257" s="288">
        <f t="shared" si="7"/>
        <v>0.3366145</v>
      </c>
      <c r="H257" s="298">
        <v>1204.67</v>
      </c>
      <c r="I257" s="305"/>
    </row>
    <row r="258" spans="1:8" ht="19.5" customHeight="1">
      <c r="A258" s="12"/>
      <c r="B258" s="29"/>
      <c r="C258" s="13"/>
      <c r="D258" s="24" t="s">
        <v>104</v>
      </c>
      <c r="E258" s="73"/>
      <c r="F258" s="73"/>
      <c r="G258" s="178"/>
      <c r="H258" s="294"/>
    </row>
    <row r="259" spans="1:9" ht="19.5" customHeight="1" thickBot="1">
      <c r="A259" s="678"/>
      <c r="B259" s="663"/>
      <c r="C259" s="634"/>
      <c r="D259" s="635" t="s">
        <v>105</v>
      </c>
      <c r="E259" s="617"/>
      <c r="F259" s="636"/>
      <c r="G259" s="679"/>
      <c r="H259" s="655"/>
      <c r="I259" s="305"/>
    </row>
    <row r="260" spans="1:8" ht="19.5" customHeight="1">
      <c r="A260" s="656"/>
      <c r="B260" s="641"/>
      <c r="C260" s="641"/>
      <c r="D260" s="680" t="s">
        <v>106</v>
      </c>
      <c r="E260" s="681"/>
      <c r="F260" s="682"/>
      <c r="G260" s="683"/>
      <c r="H260" s="661"/>
    </row>
    <row r="261" spans="1:8" ht="19.5" customHeight="1">
      <c r="A261" s="28"/>
      <c r="B261" s="29"/>
      <c r="C261" s="30" t="s">
        <v>112</v>
      </c>
      <c r="D261" s="31" t="s">
        <v>54</v>
      </c>
      <c r="E261" s="73">
        <v>240000</v>
      </c>
      <c r="F261" s="73">
        <v>65375.21</v>
      </c>
      <c r="G261" s="241">
        <f>F261/E261</f>
        <v>0.27239670833333335</v>
      </c>
      <c r="H261" s="294">
        <v>5096.26</v>
      </c>
    </row>
    <row r="262" spans="1:9" ht="19.5" customHeight="1">
      <c r="A262" s="25"/>
      <c r="B262" s="26"/>
      <c r="C262" s="47" t="s">
        <v>38</v>
      </c>
      <c r="D262" s="20" t="s">
        <v>12</v>
      </c>
      <c r="E262" s="71">
        <v>2000</v>
      </c>
      <c r="F262" s="71">
        <v>0.14</v>
      </c>
      <c r="G262" s="247">
        <f>F262/E262</f>
        <v>7.000000000000001E-05</v>
      </c>
      <c r="H262" s="299"/>
      <c r="I262" s="305"/>
    </row>
    <row r="263" spans="1:9" ht="19.5" customHeight="1">
      <c r="A263" s="32"/>
      <c r="B263" s="33"/>
      <c r="C263" s="502" t="s">
        <v>50</v>
      </c>
      <c r="D263" s="504" t="s">
        <v>51</v>
      </c>
      <c r="E263" s="505">
        <v>0</v>
      </c>
      <c r="F263" s="74">
        <v>23445.13</v>
      </c>
      <c r="G263" s="179"/>
      <c r="H263" s="295"/>
      <c r="I263" s="305"/>
    </row>
    <row r="264" spans="1:9" ht="19.5" customHeight="1">
      <c r="A264" s="647"/>
      <c r="B264" s="339">
        <v>92605</v>
      </c>
      <c r="C264" s="487"/>
      <c r="D264" s="503" t="s">
        <v>173</v>
      </c>
      <c r="E264" s="70">
        <f>SUM(E265:E266)</f>
        <v>0</v>
      </c>
      <c r="F264" s="70">
        <f>SUM(F265:F266)</f>
        <v>0</v>
      </c>
      <c r="G264" s="470"/>
      <c r="H264" s="306">
        <f>SUM(H265:H266)</f>
        <v>5863.73</v>
      </c>
      <c r="I264" s="305"/>
    </row>
    <row r="265" spans="1:9" ht="19.5" customHeight="1">
      <c r="A265" s="684"/>
      <c r="B265" s="19"/>
      <c r="C265" s="456">
        <v>2910</v>
      </c>
      <c r="D265" s="445" t="s">
        <v>221</v>
      </c>
      <c r="E265" s="66"/>
      <c r="F265" s="66"/>
      <c r="G265" s="447"/>
      <c r="H265" s="298">
        <v>5863.73</v>
      </c>
      <c r="I265" s="305"/>
    </row>
    <row r="266" spans="1:9" ht="19.5" customHeight="1">
      <c r="A266" s="17"/>
      <c r="B266" s="317"/>
      <c r="C266" s="18"/>
      <c r="D266" s="20" t="s">
        <v>222</v>
      </c>
      <c r="E266" s="318"/>
      <c r="F266" s="318"/>
      <c r="G266" s="319"/>
      <c r="H266" s="685"/>
      <c r="I266" s="305"/>
    </row>
    <row r="267" spans="1:9" ht="19.5" customHeight="1">
      <c r="A267" s="647"/>
      <c r="B267" s="339">
        <v>92695</v>
      </c>
      <c r="C267" s="485"/>
      <c r="D267" s="340" t="s">
        <v>8</v>
      </c>
      <c r="E267" s="70">
        <f>E268</f>
        <v>84455</v>
      </c>
      <c r="F267" s="70">
        <f>F268</f>
        <v>34455</v>
      </c>
      <c r="G267" s="470">
        <f>F267/E267</f>
        <v>0.40796874074951156</v>
      </c>
      <c r="H267" s="306">
        <v>0</v>
      </c>
      <c r="I267" s="305"/>
    </row>
    <row r="268" spans="1:9" ht="48.75" customHeight="1">
      <c r="A268" s="647"/>
      <c r="B268" s="473"/>
      <c r="C268" s="485">
        <v>2440</v>
      </c>
      <c r="D268" s="474" t="s">
        <v>269</v>
      </c>
      <c r="E268" s="463">
        <v>84455</v>
      </c>
      <c r="F268" s="463">
        <v>34455</v>
      </c>
      <c r="G268" s="462">
        <f>F268/E268</f>
        <v>0.40796874074951156</v>
      </c>
      <c r="H268" s="648">
        <v>0</v>
      </c>
      <c r="I268" s="305"/>
    </row>
    <row r="269" spans="1:8" ht="15">
      <c r="A269" s="37"/>
      <c r="B269" s="38"/>
      <c r="C269" s="38"/>
      <c r="D269" s="488" t="s">
        <v>137</v>
      </c>
      <c r="E269" s="469">
        <f>SUM(E271-E270)</f>
        <v>48724672.480000004</v>
      </c>
      <c r="F269" s="469">
        <f>SUM(F271-F270)</f>
        <v>25657829.75</v>
      </c>
      <c r="G269" s="180">
        <f>F269/E269</f>
        <v>0.5265880393661293</v>
      </c>
      <c r="H269" s="632"/>
    </row>
    <row r="270" spans="1:8" s="87" customFormat="1" ht="15.75" thickBot="1">
      <c r="A270" s="686"/>
      <c r="B270" s="344"/>
      <c r="C270" s="344"/>
      <c r="D270" s="168" t="s">
        <v>138</v>
      </c>
      <c r="E270" s="169">
        <f>SUM(E11+E13+E27+E30+E40+E42+E165+E248+E250+E255)</f>
        <v>8313250</v>
      </c>
      <c r="F270" s="169">
        <f>SUM(F11+F13+F27+F30+F40+F42+F165+F248+F250+F255)</f>
        <v>962997.05</v>
      </c>
      <c r="G270" s="343">
        <f>F270/E270</f>
        <v>0.11583881755029622</v>
      </c>
      <c r="H270" s="687"/>
    </row>
    <row r="271" spans="1:8" ht="15.75" thickBot="1">
      <c r="A271" s="688"/>
      <c r="B271" s="615"/>
      <c r="C271" s="615"/>
      <c r="D271" s="689" t="s">
        <v>139</v>
      </c>
      <c r="E271" s="690">
        <f>SUM(E5+E19+E25+E31+E51+E55+E75+E83+E86+E93+E144+E153+E187+E232+E236+E243+E253)</f>
        <v>57037922.480000004</v>
      </c>
      <c r="F271" s="690">
        <f>SUM(F5+F19+F25+F31+F51+F55+F75+F83+F86+F93+F144+F153+F187+F232+F236+F243+F253)</f>
        <v>26620826.8</v>
      </c>
      <c r="G271" s="691">
        <f>F271/E271</f>
        <v>0.46672153617331397</v>
      </c>
      <c r="H271" s="692">
        <f>SUM(H5+H19+H25+H31+H51+H55+H75+H86+H93+H144+H153+H187+H232+H236+H243+H253)</f>
        <v>3206108.1500000004</v>
      </c>
    </row>
    <row r="272" spans="1:8" ht="14.25">
      <c r="A272" s="57"/>
      <c r="B272" s="58"/>
      <c r="C272" s="59"/>
      <c r="D272" s="60"/>
      <c r="E272" s="85"/>
      <c r="F272" s="85"/>
      <c r="G272" s="60"/>
      <c r="H272" s="85"/>
    </row>
    <row r="273" spans="1:8" ht="14.25">
      <c r="A273" s="57"/>
      <c r="B273" s="59"/>
      <c r="C273" s="59"/>
      <c r="D273" s="60"/>
      <c r="E273" s="60"/>
      <c r="F273" s="60"/>
      <c r="G273" s="60"/>
      <c r="H273" s="60"/>
    </row>
    <row r="274" spans="2:8" ht="12.75">
      <c r="B274" s="62"/>
      <c r="C274" s="62"/>
      <c r="D274" s="63"/>
      <c r="E274" s="63"/>
      <c r="F274" s="63"/>
      <c r="G274" s="63"/>
      <c r="H274" s="63"/>
    </row>
    <row r="275" spans="2:8" ht="12.75">
      <c r="B275" s="62"/>
      <c r="C275" s="62"/>
      <c r="D275" s="63"/>
      <c r="E275" s="63"/>
      <c r="F275" s="63"/>
      <c r="G275" s="63"/>
      <c r="H275" s="63"/>
    </row>
    <row r="276" spans="2:8" ht="12.75">
      <c r="B276" s="62"/>
      <c r="C276" s="62"/>
      <c r="D276" s="63"/>
      <c r="E276" s="63"/>
      <c r="F276" s="63"/>
      <c r="G276" s="63"/>
      <c r="H276" s="63"/>
    </row>
    <row r="277" spans="2:8" ht="12.75">
      <c r="B277" s="62"/>
      <c r="C277" s="62"/>
      <c r="D277" s="63"/>
      <c r="E277" s="63"/>
      <c r="F277" s="63"/>
      <c r="G277" s="63"/>
      <c r="H277" s="63"/>
    </row>
    <row r="278" spans="2:8" ht="12.75">
      <c r="B278" s="62"/>
      <c r="C278" s="62"/>
      <c r="D278" s="63"/>
      <c r="E278" s="63"/>
      <c r="F278" s="63"/>
      <c r="G278" s="63"/>
      <c r="H278" s="63"/>
    </row>
    <row r="279" spans="2:8" ht="12.75">
      <c r="B279" s="62"/>
      <c r="C279" s="62"/>
      <c r="D279" s="63"/>
      <c r="E279" s="63"/>
      <c r="F279" s="63"/>
      <c r="G279" s="63"/>
      <c r="H279" s="63"/>
    </row>
    <row r="280" spans="2:8" ht="12.75">
      <c r="B280" s="62"/>
      <c r="C280" s="62"/>
      <c r="D280" s="63"/>
      <c r="E280" s="63"/>
      <c r="F280" s="63"/>
      <c r="G280" s="63"/>
      <c r="H280" s="63"/>
    </row>
    <row r="281" spans="2:8" ht="12.75">
      <c r="B281" s="62"/>
      <c r="C281" s="62"/>
      <c r="D281" s="63"/>
      <c r="E281" s="63"/>
      <c r="F281" s="63"/>
      <c r="G281" s="63"/>
      <c r="H281" s="63"/>
    </row>
    <row r="282" spans="2:8" ht="12.75">
      <c r="B282" s="62"/>
      <c r="C282" s="62"/>
      <c r="D282" s="63"/>
      <c r="E282" s="63"/>
      <c r="F282" s="63"/>
      <c r="G282" s="63"/>
      <c r="H282" s="63"/>
    </row>
    <row r="283" spans="2:8" ht="12.75">
      <c r="B283" s="62"/>
      <c r="C283" s="62"/>
      <c r="D283" s="63"/>
      <c r="E283" s="63"/>
      <c r="F283" s="63"/>
      <c r="G283" s="63"/>
      <c r="H283" s="63"/>
    </row>
    <row r="284" spans="2:8" ht="12.75">
      <c r="B284" s="62"/>
      <c r="C284" s="62"/>
      <c r="D284" s="63"/>
      <c r="E284" s="63"/>
      <c r="F284" s="63"/>
      <c r="G284" s="63"/>
      <c r="H284" s="63"/>
    </row>
    <row r="285" spans="2:8" ht="12.75">
      <c r="B285" s="62"/>
      <c r="C285" s="62"/>
      <c r="D285" s="63"/>
      <c r="E285" s="63"/>
      <c r="F285" s="63"/>
      <c r="G285" s="63"/>
      <c r="H285" s="63"/>
    </row>
    <row r="286" spans="2:8" ht="12.75">
      <c r="B286" s="62"/>
      <c r="C286" s="62"/>
      <c r="D286" s="63"/>
      <c r="E286" s="63"/>
      <c r="F286" s="63"/>
      <c r="G286" s="63"/>
      <c r="H286" s="63"/>
    </row>
    <row r="287" spans="2:8" ht="12.75">
      <c r="B287" s="62"/>
      <c r="C287" s="62"/>
      <c r="D287" s="63"/>
      <c r="E287" s="63"/>
      <c r="F287" s="63"/>
      <c r="G287" s="63"/>
      <c r="H287" s="63"/>
    </row>
    <row r="288" spans="2:8" ht="12.75">
      <c r="B288" s="62"/>
      <c r="C288" s="62"/>
      <c r="D288" s="63"/>
      <c r="E288" s="63"/>
      <c r="F288" s="63"/>
      <c r="G288" s="63"/>
      <c r="H288" s="63"/>
    </row>
    <row r="289" spans="2:8" ht="12.75">
      <c r="B289" s="62"/>
      <c r="C289" s="62"/>
      <c r="D289" s="63"/>
      <c r="E289" s="63"/>
      <c r="F289" s="63"/>
      <c r="G289" s="63"/>
      <c r="H289" s="63"/>
    </row>
    <row r="290" spans="2:8" ht="12.75">
      <c r="B290" s="62"/>
      <c r="C290" s="62"/>
      <c r="D290" s="63"/>
      <c r="E290" s="63"/>
      <c r="F290" s="63"/>
      <c r="G290" s="63"/>
      <c r="H290" s="63"/>
    </row>
    <row r="291" spans="2:8" ht="12.75">
      <c r="B291" s="62"/>
      <c r="C291" s="62"/>
      <c r="D291" s="63"/>
      <c r="E291" s="63"/>
      <c r="F291" s="63"/>
      <c r="G291" s="63"/>
      <c r="H291" s="63"/>
    </row>
    <row r="292" spans="2:8" ht="12.75">
      <c r="B292" s="62"/>
      <c r="C292" s="62"/>
      <c r="D292" s="63"/>
      <c r="E292" s="63"/>
      <c r="F292" s="63"/>
      <c r="G292" s="63"/>
      <c r="H292" s="63"/>
    </row>
    <row r="293" spans="2:8" ht="12.75">
      <c r="B293" s="62"/>
      <c r="C293" s="62"/>
      <c r="D293" s="63"/>
      <c r="E293" s="63"/>
      <c r="F293" s="63"/>
      <c r="G293" s="63"/>
      <c r="H293" s="63"/>
    </row>
    <row r="294" spans="2:8" ht="12.75">
      <c r="B294" s="62"/>
      <c r="C294" s="62"/>
      <c r="D294" s="63"/>
      <c r="E294" s="63"/>
      <c r="F294" s="63"/>
      <c r="G294" s="63"/>
      <c r="H294" s="63"/>
    </row>
    <row r="295" spans="2:8" ht="12.75">
      <c r="B295" s="62"/>
      <c r="C295" s="62"/>
      <c r="D295" s="63"/>
      <c r="E295" s="63"/>
      <c r="F295" s="63"/>
      <c r="G295" s="63"/>
      <c r="H295" s="63"/>
    </row>
    <row r="296" spans="2:8" ht="12.75">
      <c r="B296" s="62"/>
      <c r="C296" s="62"/>
      <c r="D296" s="63"/>
      <c r="E296" s="63"/>
      <c r="F296" s="63"/>
      <c r="G296" s="63"/>
      <c r="H296" s="63"/>
    </row>
    <row r="297" spans="2:8" ht="12.75">
      <c r="B297" s="62"/>
      <c r="C297" s="62"/>
      <c r="D297" s="63"/>
      <c r="E297" s="63"/>
      <c r="F297" s="63"/>
      <c r="G297" s="63"/>
      <c r="H297" s="63"/>
    </row>
    <row r="298" spans="2:8" ht="12.75">
      <c r="B298" s="62"/>
      <c r="C298" s="62"/>
      <c r="D298" s="63"/>
      <c r="E298" s="63"/>
      <c r="F298" s="63"/>
      <c r="G298" s="63"/>
      <c r="H298" s="63"/>
    </row>
    <row r="299" spans="2:8" ht="12.75">
      <c r="B299" s="62"/>
      <c r="C299" s="62"/>
      <c r="D299" s="63"/>
      <c r="E299" s="63"/>
      <c r="F299" s="63"/>
      <c r="G299" s="63"/>
      <c r="H299" s="63"/>
    </row>
    <row r="300" spans="2:8" ht="12.75">
      <c r="B300" s="62"/>
      <c r="C300" s="62"/>
      <c r="D300" s="63"/>
      <c r="E300" s="63"/>
      <c r="F300" s="63"/>
      <c r="G300" s="63"/>
      <c r="H300" s="63"/>
    </row>
    <row r="301" spans="2:8" ht="12.75">
      <c r="B301" s="62"/>
      <c r="C301" s="62"/>
      <c r="D301" s="63"/>
      <c r="E301" s="63"/>
      <c r="F301" s="63"/>
      <c r="G301" s="63"/>
      <c r="H301" s="63"/>
    </row>
    <row r="302" spans="2:8" ht="12.75">
      <c r="B302" s="62"/>
      <c r="C302" s="62"/>
      <c r="D302" s="63"/>
      <c r="E302" s="63"/>
      <c r="F302" s="63"/>
      <c r="G302" s="63"/>
      <c r="H302" s="63"/>
    </row>
    <row r="303" spans="2:8" ht="12.75">
      <c r="B303" s="62"/>
      <c r="C303" s="62"/>
      <c r="D303" s="63"/>
      <c r="E303" s="63"/>
      <c r="F303" s="63"/>
      <c r="G303" s="63"/>
      <c r="H303" s="63"/>
    </row>
  </sheetData>
  <sheetProtection/>
  <mergeCells count="1">
    <mergeCell ref="B1:F1"/>
  </mergeCells>
  <printOptions horizontalCentered="1"/>
  <pageMargins left="0.31496062992125984" right="0" top="0.55" bottom="0.7874015748031497" header="0.15748031496062992" footer="0"/>
  <pageSetup horizontalDpi="300" verticalDpi="300" orientation="portrait" paperSize="9" scale="80" r:id="rId1"/>
  <headerFooter alignWithMargins="0">
    <oddHeader xml:space="preserve">&amp;R&amp;9Załącznik nr  1 
do informacji z wykonania budżetu miasta i gminy za I półrocze 2011 roku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Ząbkowice Ślaskie</dc:creator>
  <cp:keywords/>
  <dc:description/>
  <cp:lastModifiedBy>Kur_Boz</cp:lastModifiedBy>
  <cp:lastPrinted>2011-08-22T12:33:27Z</cp:lastPrinted>
  <dcterms:created xsi:type="dcterms:W3CDTF">2008-03-06T06:41:36Z</dcterms:created>
  <dcterms:modified xsi:type="dcterms:W3CDTF">2011-08-22T12:33:32Z</dcterms:modified>
  <cp:category/>
  <cp:version/>
  <cp:contentType/>
  <cp:contentStatus/>
</cp:coreProperties>
</file>